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NI\Dokumenty przetargowe - zakup energii elektrycznej\"/>
    </mc:Choice>
  </mc:AlternateContent>
  <bookViews>
    <workbookView xWindow="0" yWindow="0" windowWidth="22992" windowHeight="8820"/>
  </bookViews>
  <sheets>
    <sheet name="Arkusz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2" i="1" l="1"/>
  <c r="E43" i="1"/>
  <c r="E41" i="1"/>
  <c r="L21" i="1"/>
  <c r="E40" i="1" s="1"/>
  <c r="L20" i="1"/>
  <c r="L19" i="1"/>
  <c r="L18" i="1"/>
  <c r="L17" i="1"/>
  <c r="L16" i="1"/>
  <c r="L15" i="1"/>
  <c r="L14" i="1"/>
  <c r="L13" i="1"/>
  <c r="L12" i="1"/>
  <c r="L11" i="1"/>
  <c r="L10" i="1"/>
  <c r="L9" i="1"/>
  <c r="E39" i="1" s="1"/>
</calcChain>
</file>

<file path=xl/sharedStrings.xml><?xml version="1.0" encoding="utf-8"?>
<sst xmlns="http://schemas.openxmlformats.org/spreadsheetml/2006/main" count="229" uniqueCount="117">
  <si>
    <t>L.p.</t>
  </si>
  <si>
    <t>Obecny Nabywca</t>
  </si>
  <si>
    <t>Nazwa punktu poboru</t>
  </si>
  <si>
    <t>Adres/ulica</t>
  </si>
  <si>
    <t>Nr
ST</t>
  </si>
  <si>
    <t>Kod pocztowy</t>
  </si>
  <si>
    <t>Miejscowość</t>
  </si>
  <si>
    <t>nr PPE</t>
  </si>
  <si>
    <t>Numer licznika</t>
  </si>
  <si>
    <t>Taryfa</t>
  </si>
  <si>
    <t>Moc umowna
[kW]</t>
  </si>
  <si>
    <t>Częstotliwość rozliczeń</t>
  </si>
  <si>
    <t xml:space="preserve">Uwagi </t>
  </si>
  <si>
    <t>Umowa</t>
  </si>
  <si>
    <t>Sprzedawca energi</t>
  </si>
  <si>
    <t>1.</t>
  </si>
  <si>
    <t>C11</t>
  </si>
  <si>
    <t>2.</t>
  </si>
  <si>
    <t>C21</t>
  </si>
  <si>
    <t>3.</t>
  </si>
  <si>
    <t>4.</t>
  </si>
  <si>
    <t>5.</t>
  </si>
  <si>
    <t>6.</t>
  </si>
  <si>
    <t>7.</t>
  </si>
  <si>
    <t>8.</t>
  </si>
  <si>
    <t>9.</t>
  </si>
  <si>
    <t>10.</t>
  </si>
  <si>
    <t>11.</t>
  </si>
  <si>
    <t>12.</t>
  </si>
  <si>
    <t>13.</t>
  </si>
  <si>
    <t>14.</t>
  </si>
  <si>
    <t>15.</t>
  </si>
  <si>
    <t>16.</t>
  </si>
  <si>
    <t>17.</t>
  </si>
  <si>
    <t>18.</t>
  </si>
  <si>
    <t>19.</t>
  </si>
  <si>
    <t>20.</t>
  </si>
  <si>
    <t>21.</t>
  </si>
  <si>
    <t>23.</t>
  </si>
  <si>
    <t xml:space="preserve">Płatnik </t>
  </si>
  <si>
    <t>Adres</t>
  </si>
  <si>
    <t>REGON</t>
  </si>
  <si>
    <t>NIP</t>
  </si>
  <si>
    <t>Suma zużycia</t>
  </si>
  <si>
    <t>Komentarze: 
1.  W tabeli 1 wymienione zostały wszystkie punkty poboru energii Zamawiającego. 
2.  Zamawiający przekaże wybranemu w postępowaniu Wykonawcy wszelkie informacje potrzebne do procesu zgłoszenia umowy sprzedaży energii, w tym informacje dotyczące punktów poboru (nr licznika, nr ewidencyjny i inne) w wersji edytowalnej Excel. 
3.  Obowiązujące umowy kompleksowe sprzedaży energii elektrycznej są zawarte na czas nieoznaczony. Dotyczą one punktów na których znajduje się instalacja fotowoltaiczna. Pozostałe punkty objęte są umowami na rezerwową sprzedaż energii elektrycznej. 
4.  Planowany termin wejścia w życie nowych umów zakupu energii elektrycznej to: 1 styczeń 2023r. dla wszystkich punktów poboru energii wymienionych w tabeli 1.
5.  Szacunkowe poziomy zużycia energii elektrycznej na rok 2023 oparte są na rzeczywistym historycznym poborze energii elektrycznej z 2021 i 2022 roku. 
6.  Częstotliwość rozliczeń stosowana przez OSD jest przedstawiona w powyższych tabelach dla każdego PPE.  
7.  Zamawiający przedstawia szacunkowe zapotrzebowanie na energię elektryczną na okres 1 styczeń 2023 – 31 grudnia 2023 roku.  
8.  Zamawiający  planuje  zmiany grup taryfowych w punktach poboru energii. (załącznik nr 2)  Zamawiający zastrzega sobie prawo do ewentualnej zmiany grup taryfowych w ciągu trwania Umowy Sprzedaży Energii Elektrycznej z wybranym Wykonawcą, w celu obniżenia kosztów dystrybucji energii elektrycznej. Zmiana taryfy może nastąpić jedynie w obrębie tej samej grupy przyłączeniowej. 
9.  Zamawiający wymaga, aby Wykonawca posiadał GUD lub promesę umowy z właściwym OSD – Energa Operator S.A.</t>
  </si>
  <si>
    <t xml:space="preserve">2.  Zamawiający przekaże wybranemu w postępowaniu Wykonawcy wszelkie informacje potrzebne do procesu zgłoszenia umowy sprzedaży energii, w tym informacje dotyczące punktów poboru (nr licznika, nr ewidencyjny i inne) w wersji edytowalnej Excel. </t>
  </si>
  <si>
    <t xml:space="preserve">6.  Częstotliwość rozliczeń stosowana przez OSD jest przedstawiona w powyższych tabelach dla każdego PPE.  </t>
  </si>
  <si>
    <t xml:space="preserve">8.  Zamawiający  planuje  zmiany mocy umownych w punktach poboru energii. (załącznik nr 2)  Zamawiający zastrzega sobie prawo do ewentualnej zmiany grup taryfowych lub mocy umownych w ciągu trwania Umowy Sprzedaży Energii Elektrycznej z wybranym Wykonawcą, w celu obniżenia kosztów dystrybucji energii elektrycznej. Zmiana taryfy może nastąpić jedynie w obrębie tej samej grupy przyłączeniowej. </t>
  </si>
  <si>
    <t>Tabela 1. Wykaz PPE</t>
  </si>
  <si>
    <r>
      <t xml:space="preserve">Przedmiotem zamówienia jest Zakup Energii Elektrycznej do obiektów </t>
    </r>
    <r>
      <rPr>
        <sz val="12"/>
        <color indexed="8"/>
        <rFont val="Arial"/>
        <family val="2"/>
        <charset val="238"/>
      </rPr>
      <t>wyszczególnionych w poniższych tabelach wraz z usługa bilansowania.</t>
    </r>
  </si>
  <si>
    <t>1.  W tabeli 1 wymienione zostały wszystkie punkty poboru energii Zamawiającego na których zainstalowane są instalacje fotowoltaiczne</t>
  </si>
  <si>
    <t xml:space="preserve">10. Wykonawca zobowiązany będzie w imieniu Zamawiającego do zawarcia z PGE Dystrybucja S.A. umów dystrybucyjnych dla wszystkich punktów poboru energii wymienionych w tabeli nr 1 </t>
  </si>
  <si>
    <t>9.  Zamawiający wymaga, aby Wykonawca posiadał GUD lub promesę umowy z właściwym OSD – PGE Dystrybucja S.A.</t>
  </si>
  <si>
    <t>Poniższa tabela przedstawia obiekty objęte przedmiotem zamówienia na okres 01.04.2026r. - 31.12.2026r.</t>
  </si>
  <si>
    <t>Tabela 2. Szacowane zużycie energii w kWh wg grup taryfowych</t>
  </si>
  <si>
    <t>Odbiorca/Płatnik w okresie 
od 01.04.2026 r. do 31.12.2026 r.</t>
  </si>
  <si>
    <t>Nabywca w okresie 
od 01.04.2026 r. do 31.12.2026 r.</t>
  </si>
  <si>
    <t>kWh w okresie trwania umowy</t>
  </si>
  <si>
    <t>LKS Szatnia Cygany</t>
  </si>
  <si>
    <t>LKS Szatnia Tarnowska Wola</t>
  </si>
  <si>
    <t>LZS Szatnia Chmielów nowy obiekt</t>
  </si>
  <si>
    <t>LZS Szatnia Jadachy</t>
  </si>
  <si>
    <t>UMiG Nowa Dęba</t>
  </si>
  <si>
    <t>Szkoła Podstawowa Nr 2</t>
  </si>
  <si>
    <t>Kryta Pływalnia SOSiR</t>
  </si>
  <si>
    <t>BAZA MAGAZYNOWA UL.LEŚNA 1</t>
  </si>
  <si>
    <t>HYDROFORNIA CHMIELÓW CHMIELÓW 1107/25,</t>
  </si>
  <si>
    <t>KOTŁOWNIA MIEJSKA UL.LEŚNA 1</t>
  </si>
  <si>
    <t>Gmina Nowa Dęba</t>
  </si>
  <si>
    <t>Przedsiębiorstwo Gospodarki Komunalnej i Mieszkaniowej</t>
  </si>
  <si>
    <t>Szacowane pobór energii [MWh] w okresie
od 01.04.2026  r.
do 31.12.2026 r.</t>
  </si>
  <si>
    <t>Cygany</t>
  </si>
  <si>
    <t>Tarnowska Wola</t>
  </si>
  <si>
    <t>Chmielów</t>
  </si>
  <si>
    <t>Jadachy</t>
  </si>
  <si>
    <t>ul. T.Kościuszki 110</t>
  </si>
  <si>
    <t xml:space="preserve">ul. M.Reja </t>
  </si>
  <si>
    <t>ul. Rzeszowska 3</t>
  </si>
  <si>
    <t>ul. Leśna 40</t>
  </si>
  <si>
    <t>ul. Kościuszki 14</t>
  </si>
  <si>
    <t>ul. Leśna 1</t>
  </si>
  <si>
    <t>39-442</t>
  </si>
  <si>
    <t>39-460</t>
  </si>
  <si>
    <t>Nowa Dęba</t>
  </si>
  <si>
    <t>PPE-590543550200700614</t>
  </si>
  <si>
    <t>PPE-590543550200005511</t>
  </si>
  <si>
    <t>PPE-590543550201107375</t>
  </si>
  <si>
    <t>PPE-590543550200044374</t>
  </si>
  <si>
    <t>PPE-590543550201500305</t>
  </si>
  <si>
    <t>PPE-590543550201493560</t>
  </si>
  <si>
    <t>PPE-590543550200111472</t>
  </si>
  <si>
    <t>PPE-590543550200001537</t>
  </si>
  <si>
    <t>PPE-590543550200136154</t>
  </si>
  <si>
    <t>PPE-590543550201338731</t>
  </si>
  <si>
    <t>PPE-590543550201337802</t>
  </si>
  <si>
    <t>PPE-590543550201337963</t>
  </si>
  <si>
    <t>PPE-590543550201338571</t>
  </si>
  <si>
    <t>PGE</t>
  </si>
  <si>
    <t>Odbiorca</t>
  </si>
  <si>
    <t>ul. Leśna 2</t>
  </si>
  <si>
    <t>ul. Leśna 3</t>
  </si>
  <si>
    <t>867-000-31-34</t>
  </si>
  <si>
    <t>C22B</t>
  </si>
  <si>
    <t>Rzeszowska 3</t>
  </si>
  <si>
    <t>4.  Planowany termin wejścia w życie nowych umów zakupu energii elektrycznej to: 1 kwietnia 2026r. dla wszystkich punktów poboru energii wymienionych w tabeli 1.</t>
  </si>
  <si>
    <t xml:space="preserve">5.  Szacunkowe poziomy zużycia energii elektrycznej na okres 01.04.2026 do 31.12.2026 r. oparte są na rzeczywistym historycznym poborze energii elektrycznej z 2023/2024 roku. </t>
  </si>
  <si>
    <t xml:space="preserve">7.  Zamawiający przedstawia szacunkowe zapotrzebowanie na energię elektryczną na okres 1 kwietnia 2026 – 31 grudnia 2026 roku.  </t>
  </si>
  <si>
    <t xml:space="preserve">3.  Obowiązujące umowy sprzedaży energii elektrycznej są zawarte na czas oznaczony tj. do 31.03.2026 r. </t>
  </si>
  <si>
    <t xml:space="preserve">Środowiskowy Dom Sampomocy </t>
  </si>
  <si>
    <t xml:space="preserve">Budynek mieszkalny wielorodzinny </t>
  </si>
  <si>
    <t>Kościuszki 110</t>
  </si>
  <si>
    <t>Środowiskowy Dom Sampomocy w Nowej Dębie</t>
  </si>
  <si>
    <t>Miejsko - Gminny Ośrodek Pomocy Społecznej w Nowej Dębie</t>
  </si>
  <si>
    <t>Mikołaja Reja</t>
  </si>
  <si>
    <t>G11</t>
  </si>
  <si>
    <t xml:space="preserve">Łączne szacunkowe zapotrzebowanie na energię elektryczną na potrzeby obiektów wymienionych w Tabeli 1 w okresie od 01.04.2025 r. do 31.12.2026 r. wynosi 816435 kWh. </t>
  </si>
  <si>
    <t>Suma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</si>
</sst>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15]General"/>
    <numFmt numFmtId="165" formatCode="#,##0.0000"/>
    <numFmt numFmtId="166" formatCode="0.000"/>
    <numFmt numFmtId="167" formatCode="#,##0.000"/>
  </numFmts>
  <fonts count="45">
    <font>
      <sz val="11"/>
      <color theme="1"/>
      <name val="Calibri"/>
      <family val="2"/>
      <charset val="238"/>
      <scheme val="minor"/>
    </font>
    <font>
      <sz val="11"/>
      <color theme="1"/>
      <name val="Calibri"/>
      <family val="2"/>
      <charset val="238"/>
      <scheme val="minor"/>
    </font>
    <font>
      <b/>
      <sz val="6"/>
      <color theme="1"/>
      <name val="Arial"/>
      <family val="2"/>
      <charset val="238"/>
    </font>
    <font>
      <sz val="6"/>
      <color theme="1"/>
      <name val="Arial"/>
      <family val="2"/>
      <charset val="238"/>
    </font>
    <font>
      <b/>
      <sz val="9"/>
      <color rgb="FFC00000"/>
      <name val="Calibri"/>
      <family val="2"/>
      <scheme val="minor"/>
    </font>
    <font>
      <sz val="6"/>
      <color theme="1"/>
      <name val="Calibri"/>
      <family val="2"/>
      <charset val="238"/>
      <scheme val="minor"/>
    </font>
    <font>
      <sz val="11"/>
      <color rgb="FF000000"/>
      <name val="Czcionka tekstu podstawowego1"/>
      <charset val="238"/>
    </font>
    <font>
      <sz val="6"/>
      <color theme="1"/>
      <name val="Calibri"/>
      <family val="2"/>
      <charset val="238"/>
    </font>
    <font>
      <sz val="6"/>
      <color theme="1"/>
      <name val="Calibri"/>
      <family val="2"/>
      <scheme val="minor"/>
    </font>
    <font>
      <sz val="7.5"/>
      <color theme="1"/>
      <name val="Calibri"/>
      <family val="2"/>
      <scheme val="minor"/>
    </font>
    <font>
      <sz val="7.5"/>
      <color rgb="FF000000"/>
      <name val="Calibri"/>
      <family val="2"/>
    </font>
    <font>
      <sz val="7.5"/>
      <color theme="1"/>
      <name val="Calibri"/>
      <family val="2"/>
      <charset val="238"/>
    </font>
    <font>
      <sz val="8"/>
      <color theme="1"/>
      <name val="Calibri"/>
      <family val="2"/>
      <charset val="238"/>
      <scheme val="minor"/>
    </font>
    <font>
      <sz val="7.5"/>
      <name val="Calibri"/>
      <family val="2"/>
      <charset val="238"/>
    </font>
    <font>
      <sz val="7.5"/>
      <color rgb="FF000000"/>
      <name val="Calibri"/>
      <family val="2"/>
      <charset val="238"/>
    </font>
    <font>
      <sz val="7.5"/>
      <name val="Calibri"/>
      <family val="2"/>
    </font>
    <font>
      <sz val="8"/>
      <name val="Calibri"/>
      <family val="2"/>
      <charset val="238"/>
      <scheme val="minor"/>
    </font>
    <font>
      <sz val="7.5"/>
      <color theme="1"/>
      <name val="Calibri"/>
      <family val="2"/>
      <charset val="238"/>
      <scheme val="minor"/>
    </font>
    <font>
      <sz val="7.5"/>
      <name val="Calibri"/>
      <family val="2"/>
      <charset val="238"/>
      <scheme val="minor"/>
    </font>
    <font>
      <b/>
      <sz val="8"/>
      <name val="Czcionka tekstu podstawowego"/>
      <family val="2"/>
      <charset val="238"/>
    </font>
    <font>
      <sz val="6"/>
      <color theme="1"/>
      <name val="Czcionka tekstu podstawowego"/>
      <family val="2"/>
      <charset val="238"/>
    </font>
    <font>
      <b/>
      <sz val="10"/>
      <color theme="1"/>
      <name val="Arial"/>
      <family val="2"/>
      <charset val="238"/>
    </font>
    <font>
      <u/>
      <sz val="11"/>
      <color theme="1"/>
      <name val="Czcionka tekstu podstawowego"/>
      <family val="2"/>
      <charset val="238"/>
    </font>
    <font>
      <sz val="10"/>
      <color theme="1"/>
      <name val="Czcionka tekstu podstawowego"/>
      <family val="2"/>
      <charset val="238"/>
    </font>
    <font>
      <b/>
      <sz val="9"/>
      <color theme="1"/>
      <name val="Czcionka tekstu podstawowego"/>
      <charset val="238"/>
    </font>
    <font>
      <b/>
      <sz val="8"/>
      <color theme="1"/>
      <name val="Czcionka tekstu podstawowego"/>
      <charset val="238"/>
    </font>
    <font>
      <sz val="12"/>
      <color theme="1"/>
      <name val="Arial"/>
      <family val="2"/>
      <charset val="238"/>
    </font>
    <font>
      <sz val="12"/>
      <color indexed="8"/>
      <name val="Arial"/>
      <family val="2"/>
      <charset val="238"/>
    </font>
    <font>
      <b/>
      <i/>
      <sz val="10"/>
      <color theme="1"/>
      <name val="Arial"/>
      <family val="2"/>
      <charset val="238"/>
    </font>
    <font>
      <b/>
      <sz val="11"/>
      <name val="Czcionka tekstu podstawowego"/>
      <charset val="238"/>
    </font>
    <font>
      <b/>
      <sz val="11"/>
      <color theme="1"/>
      <name val="Calibri"/>
      <family val="2"/>
      <charset val="238"/>
      <scheme val="minor"/>
    </font>
    <font>
      <sz val="9"/>
      <color theme="1"/>
      <name val="Calibri"/>
      <family val="2"/>
      <charset val="238"/>
      <scheme val="minor"/>
    </font>
    <font>
      <sz val="10"/>
      <name val="Arial"/>
      <family val="2"/>
      <charset val="238"/>
    </font>
    <font>
      <sz val="9"/>
      <color theme="1"/>
      <name val="Czcionka tekstu podstawowego"/>
      <family val="2"/>
      <charset val="238"/>
    </font>
    <font>
      <sz val="8"/>
      <color rgb="FF000000"/>
      <name val="Calibri"/>
      <family val="2"/>
    </font>
    <font>
      <sz val="8"/>
      <color rgb="FF000000"/>
      <name val="Calibri"/>
      <family val="2"/>
      <charset val="238"/>
      <scheme val="minor"/>
    </font>
    <font>
      <sz val="8"/>
      <color rgb="FF000000"/>
      <name val="Arial"/>
      <family val="2"/>
      <charset val="1"/>
    </font>
    <font>
      <sz val="8"/>
      <color theme="1"/>
      <name val="Calibri"/>
      <family val="2"/>
      <charset val="238"/>
    </font>
    <font>
      <sz val="8"/>
      <color theme="1"/>
      <name val="Calibri"/>
      <family val="2"/>
      <scheme val="minor"/>
    </font>
    <font>
      <sz val="8"/>
      <name val="Calibri"/>
      <family val="2"/>
      <charset val="238"/>
    </font>
    <font>
      <sz val="8"/>
      <color rgb="FF000000"/>
      <name val="Calibri"/>
      <family val="2"/>
      <charset val="238"/>
    </font>
    <font>
      <sz val="8"/>
      <name val="Arial"/>
      <family val="2"/>
      <charset val="238"/>
    </font>
    <font>
      <sz val="8"/>
      <name val="Calibri"/>
      <family val="2"/>
    </font>
    <font>
      <sz val="8"/>
      <color theme="1"/>
      <name val="Arial"/>
      <family val="2"/>
      <charset val="238"/>
    </font>
    <font>
      <sz val="8"/>
      <color rgb="FF000000"/>
      <name val="Arial"/>
      <family val="2"/>
      <charset val="238"/>
    </font>
  </fonts>
  <fills count="10">
    <fill>
      <patternFill patternType="none"/>
    </fill>
    <fill>
      <patternFill patternType="gray125"/>
    </fill>
    <fill>
      <patternFill patternType="solid">
        <fgColor theme="0" tint="-0.14996795556505021"/>
        <bgColor indexed="64"/>
      </patternFill>
    </fill>
    <fill>
      <patternFill patternType="solid">
        <fgColor theme="0" tint="-0.249977111117893"/>
        <bgColor indexed="64"/>
      </patternFill>
    </fill>
    <fill>
      <patternFill patternType="solid">
        <fgColor theme="0"/>
        <bgColor indexed="64"/>
      </patternFill>
    </fill>
    <fill>
      <patternFill patternType="solid">
        <fgColor theme="8" tint="0.39997558519241921"/>
        <bgColor indexed="64"/>
      </patternFill>
    </fill>
    <fill>
      <patternFill patternType="solid">
        <fgColor rgb="FF92D05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4">
    <xf numFmtId="0" fontId="0" fillId="0" borderId="0"/>
    <xf numFmtId="164" fontId="6" fillId="0" borderId="0" applyBorder="0" applyProtection="0"/>
    <xf numFmtId="0" fontId="1" fillId="0" borderId="0"/>
    <xf numFmtId="0" fontId="32" fillId="0" borderId="0"/>
  </cellStyleXfs>
  <cellXfs count="115">
    <xf numFmtId="0" fontId="0" fillId="0" borderId="0" xfId="0"/>
    <xf numFmtId="0" fontId="3" fillId="0" borderId="1" xfId="0" applyFont="1" applyBorder="1" applyAlignment="1">
      <alignment horizontal="center" vertical="center" wrapText="1"/>
    </xf>
    <xf numFmtId="0" fontId="9" fillId="0" borderId="1" xfId="0" applyFont="1" applyBorder="1" applyAlignment="1">
      <alignment horizontal="center" vertical="center"/>
    </xf>
    <xf numFmtId="164" fontId="10" fillId="0" borderId="1" xfId="1" applyFont="1" applyBorder="1" applyAlignment="1">
      <alignment horizontal="left" vertical="center"/>
    </xf>
    <xf numFmtId="0" fontId="11" fillId="0" borderId="1" xfId="0" applyFont="1" applyBorder="1" applyAlignment="1">
      <alignment horizontal="center" vertical="center"/>
    </xf>
    <xf numFmtId="0" fontId="14" fillId="0" borderId="1" xfId="0" applyFont="1" applyBorder="1" applyAlignment="1">
      <alignment horizontal="center" vertical="center"/>
    </xf>
    <xf numFmtId="164" fontId="15" fillId="0" borderId="3" xfId="1" applyFont="1" applyBorder="1" applyAlignment="1">
      <alignment horizontal="center" vertical="center"/>
    </xf>
    <xf numFmtId="164" fontId="10" fillId="0" borderId="3" xfId="1" applyFont="1" applyBorder="1" applyAlignment="1">
      <alignment horizontal="left" vertical="center"/>
    </xf>
    <xf numFmtId="0" fontId="14" fillId="0" borderId="2" xfId="0" applyFont="1" applyBorder="1" applyAlignment="1">
      <alignment horizontal="center" vertical="center"/>
    </xf>
    <xf numFmtId="0" fontId="11" fillId="0" borderId="2" xfId="0" applyFont="1" applyBorder="1" applyAlignment="1">
      <alignment horizontal="center" vertical="center"/>
    </xf>
    <xf numFmtId="0" fontId="14" fillId="4" borderId="1" xfId="0" applyFont="1" applyFill="1" applyBorder="1" applyAlignment="1">
      <alignment horizontal="center" vertical="center"/>
    </xf>
    <xf numFmtId="0" fontId="11" fillId="4" borderId="1" xfId="0" applyFont="1" applyFill="1" applyBorder="1" applyAlignment="1">
      <alignment horizontal="center" vertical="center"/>
    </xf>
    <xf numFmtId="0" fontId="5" fillId="3" borderId="1" xfId="0" applyFont="1" applyFill="1" applyBorder="1" applyAlignment="1">
      <alignment horizontal="center" vertical="center"/>
    </xf>
    <xf numFmtId="49" fontId="7" fillId="3" borderId="1" xfId="1" quotePrefix="1" applyNumberFormat="1" applyFont="1" applyFill="1" applyBorder="1" applyAlignment="1">
      <alignment horizontal="center" vertical="center"/>
    </xf>
    <xf numFmtId="165" fontId="8" fillId="3" borderId="1" xfId="0" applyNumberFormat="1" applyFont="1" applyFill="1" applyBorder="1" applyAlignment="1">
      <alignment horizontal="center" vertical="center"/>
    </xf>
    <xf numFmtId="0" fontId="3" fillId="3"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164" fontId="13" fillId="5" borderId="1" xfId="1" applyFont="1" applyFill="1" applyBorder="1" applyAlignment="1">
      <alignment horizontal="center" vertical="center" wrapText="1"/>
    </xf>
    <xf numFmtId="164" fontId="10" fillId="5" borderId="1" xfId="1" applyFont="1" applyFill="1" applyBorder="1" applyAlignment="1">
      <alignment horizontal="center" vertical="center"/>
    </xf>
    <xf numFmtId="164" fontId="10" fillId="5" borderId="4" xfId="1" applyFont="1" applyFill="1" applyBorder="1" applyAlignment="1">
      <alignment horizontal="center" vertical="center"/>
    </xf>
    <xf numFmtId="164" fontId="13" fillId="6" borderId="1" xfId="1" applyFont="1" applyFill="1" applyBorder="1" applyAlignment="1">
      <alignment horizontal="center" vertical="center" wrapText="1"/>
    </xf>
    <xf numFmtId="14" fontId="3" fillId="7" borderId="1" xfId="0" applyNumberFormat="1" applyFont="1" applyFill="1" applyBorder="1" applyAlignment="1">
      <alignment horizontal="center" vertical="center" wrapText="1"/>
    </xf>
    <xf numFmtId="164" fontId="7" fillId="7" borderId="1" xfId="1" applyFont="1" applyFill="1" applyBorder="1" applyAlignment="1">
      <alignment horizontal="center" vertical="center" wrapText="1"/>
    </xf>
    <xf numFmtId="0" fontId="3" fillId="7" borderId="1" xfId="0" applyFont="1" applyFill="1" applyBorder="1" applyAlignment="1">
      <alignment horizontal="center" vertical="center" wrapText="1"/>
    </xf>
    <xf numFmtId="49" fontId="3" fillId="7" borderId="4" xfId="0" applyNumberFormat="1" applyFont="1" applyFill="1" applyBorder="1" applyAlignment="1">
      <alignment horizontal="center" vertical="center" wrapText="1"/>
    </xf>
    <xf numFmtId="0" fontId="20" fillId="7" borderId="1" xfId="0" applyFont="1" applyFill="1" applyBorder="1" applyAlignment="1">
      <alignment horizontal="center"/>
    </xf>
    <xf numFmtId="0" fontId="0" fillId="0" borderId="0" xfId="0" applyAlignment="1">
      <alignment horizontal="center"/>
    </xf>
    <xf numFmtId="0" fontId="23" fillId="8" borderId="1" xfId="0" applyFont="1" applyFill="1" applyBorder="1" applyAlignment="1">
      <alignment horizontal="center" vertical="center"/>
    </xf>
    <xf numFmtId="166" fontId="0" fillId="0" borderId="0" xfId="0" applyNumberFormat="1" applyAlignment="1">
      <alignment horizontal="center"/>
    </xf>
    <xf numFmtId="167" fontId="0" fillId="0" borderId="0" xfId="0" applyNumberFormat="1" applyAlignment="1">
      <alignment horizontal="center"/>
    </xf>
    <xf numFmtId="0" fontId="24" fillId="0" borderId="1" xfId="0" applyFont="1" applyBorder="1" applyAlignment="1">
      <alignment horizontal="center" vertical="center"/>
    </xf>
    <xf numFmtId="3" fontId="0" fillId="0" borderId="0" xfId="0" applyNumberFormat="1" applyAlignment="1">
      <alignment horizontal="center"/>
    </xf>
    <xf numFmtId="0" fontId="25" fillId="0" borderId="1" xfId="0" applyFont="1" applyBorder="1" applyAlignment="1">
      <alignment horizontal="center" vertical="center"/>
    </xf>
    <xf numFmtId="2" fontId="0" fillId="0" borderId="0" xfId="0" applyNumberFormat="1" applyAlignment="1">
      <alignment horizontal="center"/>
    </xf>
    <xf numFmtId="4" fontId="0" fillId="0" borderId="0" xfId="0" applyNumberFormat="1" applyAlignment="1">
      <alignment horizontal="center"/>
    </xf>
    <xf numFmtId="4" fontId="23" fillId="0" borderId="0" xfId="0" applyNumberFormat="1" applyFont="1" applyAlignment="1">
      <alignment horizontal="center"/>
    </xf>
    <xf numFmtId="0" fontId="11" fillId="4" borderId="2" xfId="0" applyFont="1" applyFill="1" applyBorder="1" applyAlignment="1">
      <alignment horizontal="center" vertical="center"/>
    </xf>
    <xf numFmtId="0" fontId="14" fillId="0" borderId="0" xfId="0" applyFont="1" applyAlignment="1">
      <alignment horizontal="center" vertical="center"/>
    </xf>
    <xf numFmtId="0" fontId="14" fillId="4" borderId="0" xfId="0" applyFont="1" applyFill="1" applyAlignment="1">
      <alignment horizontal="center" vertical="center"/>
    </xf>
    <xf numFmtId="0" fontId="0" fillId="0" borderId="0" xfId="0" applyAlignment="1">
      <alignment horizontal="center" vertical="top"/>
    </xf>
    <xf numFmtId="0" fontId="28" fillId="0" borderId="0" xfId="0" applyFont="1" applyAlignment="1">
      <alignment horizontal="left" vertical="center"/>
    </xf>
    <xf numFmtId="0" fontId="11" fillId="0" borderId="8" xfId="0" applyFont="1" applyBorder="1" applyAlignment="1">
      <alignment horizontal="center" vertical="center"/>
    </xf>
    <xf numFmtId="0" fontId="13" fillId="4" borderId="1" xfId="0" applyFont="1" applyFill="1" applyBorder="1" applyAlignment="1">
      <alignment horizontal="center" vertical="center"/>
    </xf>
    <xf numFmtId="49" fontId="16" fillId="4" borderId="4" xfId="0" applyNumberFormat="1" applyFont="1" applyFill="1" applyBorder="1" applyAlignment="1">
      <alignment horizontal="center" vertical="center"/>
    </xf>
    <xf numFmtId="49" fontId="12" fillId="4" borderId="5" xfId="0" quotePrefix="1" applyNumberFormat="1" applyFont="1" applyFill="1" applyBorder="1" applyAlignment="1">
      <alignment horizontal="center" vertical="center"/>
    </xf>
    <xf numFmtId="49" fontId="12" fillId="4" borderId="4" xfId="0" quotePrefix="1" applyNumberFormat="1" applyFont="1" applyFill="1" applyBorder="1" applyAlignment="1">
      <alignment horizontal="center" vertical="center"/>
    </xf>
    <xf numFmtId="49" fontId="16" fillId="4" borderId="1" xfId="0" applyNumberFormat="1" applyFont="1" applyFill="1" applyBorder="1" applyAlignment="1">
      <alignment horizontal="center" vertical="center"/>
    </xf>
    <xf numFmtId="166" fontId="9" fillId="0" borderId="1" xfId="0" applyNumberFormat="1" applyFont="1" applyBorder="1" applyAlignment="1">
      <alignment horizontal="center" vertical="center"/>
    </xf>
    <xf numFmtId="0" fontId="12" fillId="0" borderId="0" xfId="0" applyFont="1" applyAlignment="1">
      <alignment horizontal="center" vertical="center"/>
    </xf>
    <xf numFmtId="0" fontId="9" fillId="0" borderId="1" xfId="0" applyFont="1" applyBorder="1" applyAlignment="1">
      <alignment horizontal="center"/>
    </xf>
    <xf numFmtId="3" fontId="0" fillId="0" borderId="0" xfId="0" applyNumberFormat="1" applyAlignment="1">
      <alignment horizontal="center"/>
    </xf>
    <xf numFmtId="0" fontId="28" fillId="0" borderId="0" xfId="0" applyFont="1" applyAlignment="1">
      <alignment horizontal="left" vertical="center"/>
    </xf>
    <xf numFmtId="0" fontId="28" fillId="0" borderId="0" xfId="0" applyFont="1" applyAlignment="1">
      <alignment horizontal="center" vertical="center"/>
    </xf>
    <xf numFmtId="0" fontId="0" fillId="0" borderId="0" xfId="0" applyAlignment="1">
      <alignment horizontal="center" vertical="center"/>
    </xf>
    <xf numFmtId="2" fontId="9" fillId="0" borderId="1" xfId="0" applyNumberFormat="1" applyFont="1" applyBorder="1" applyAlignment="1">
      <alignment horizontal="center" vertical="center"/>
    </xf>
    <xf numFmtId="0" fontId="0" fillId="9" borderId="0" xfId="0" applyFill="1" applyAlignment="1">
      <alignment horizontal="center" wrapText="1"/>
    </xf>
    <xf numFmtId="0" fontId="0" fillId="9" borderId="0" xfId="0" applyFill="1" applyAlignment="1">
      <alignment horizontal="center" vertical="center" wrapText="1"/>
    </xf>
    <xf numFmtId="0" fontId="0" fillId="9" borderId="0" xfId="0" applyFill="1" applyAlignment="1">
      <alignment wrapText="1"/>
    </xf>
    <xf numFmtId="1" fontId="9" fillId="0" borderId="1" xfId="0" applyNumberFormat="1" applyFont="1" applyBorder="1" applyAlignment="1">
      <alignment horizontal="center" vertical="center"/>
    </xf>
    <xf numFmtId="164" fontId="34" fillId="0" borderId="1" xfId="1" applyFont="1" applyBorder="1" applyAlignment="1">
      <alignment horizontal="left" vertical="center"/>
    </xf>
    <xf numFmtId="0" fontId="36" fillId="0" borderId="1" xfId="0" applyFont="1" applyBorder="1" applyAlignment="1">
      <alignment horizontal="left" vertical="center"/>
    </xf>
    <xf numFmtId="0" fontId="37" fillId="0" borderId="1" xfId="0" applyFont="1" applyBorder="1" applyAlignment="1">
      <alignment horizontal="center" vertical="center"/>
    </xf>
    <xf numFmtId="0" fontId="37" fillId="4" borderId="1" xfId="0" applyFont="1" applyFill="1" applyBorder="1" applyAlignment="1">
      <alignment horizontal="center" vertical="center"/>
    </xf>
    <xf numFmtId="0" fontId="39" fillId="4" borderId="1" xfId="0" applyFont="1" applyFill="1" applyBorder="1" applyAlignment="1">
      <alignment horizontal="center" vertical="center"/>
    </xf>
    <xf numFmtId="0" fontId="40" fillId="4" borderId="1" xfId="0" applyFont="1" applyFill="1" applyBorder="1" applyAlignment="1">
      <alignment horizontal="center" vertical="center"/>
    </xf>
    <xf numFmtId="164" fontId="42" fillId="0" borderId="3" xfId="1" applyFont="1" applyBorder="1" applyAlignment="1">
      <alignment horizontal="center" vertical="center"/>
    </xf>
    <xf numFmtId="0" fontId="38" fillId="0" borderId="1" xfId="0" applyFont="1" applyBorder="1" applyAlignment="1">
      <alignment horizontal="center" vertical="center"/>
    </xf>
    <xf numFmtId="164" fontId="34" fillId="0" borderId="3" xfId="1" applyFont="1" applyBorder="1" applyAlignment="1">
      <alignment horizontal="left" vertical="center"/>
    </xf>
    <xf numFmtId="0" fontId="43" fillId="0" borderId="1" xfId="0" applyFont="1" applyBorder="1" applyAlignment="1">
      <alignment horizontal="center" vertical="center" wrapText="1"/>
    </xf>
    <xf numFmtId="164" fontId="39" fillId="5" borderId="1" xfId="1" applyFont="1" applyFill="1" applyBorder="1" applyAlignment="1">
      <alignment horizontal="center" vertical="center" wrapText="1"/>
    </xf>
    <xf numFmtId="164" fontId="34" fillId="5" borderId="1" xfId="1" applyFont="1" applyFill="1" applyBorder="1" applyAlignment="1">
      <alignment horizontal="center" vertical="center"/>
    </xf>
    <xf numFmtId="164" fontId="34" fillId="5" borderId="4" xfId="1" applyFont="1" applyFill="1" applyBorder="1" applyAlignment="1">
      <alignment horizontal="center" vertical="center"/>
    </xf>
    <xf numFmtId="164" fontId="39" fillId="6" borderId="1" xfId="1" applyFont="1" applyFill="1" applyBorder="1" applyAlignment="1">
      <alignment horizontal="center" vertical="center" wrapText="1"/>
    </xf>
    <xf numFmtId="3" fontId="41" fillId="0" borderId="1" xfId="3" applyNumberFormat="1" applyFont="1" applyBorder="1" applyAlignment="1">
      <alignment horizontal="center" vertical="center"/>
    </xf>
    <xf numFmtId="0" fontId="44" fillId="0" borderId="1" xfId="0" applyFont="1" applyBorder="1" applyAlignment="1">
      <alignment horizontal="center" vertical="center"/>
    </xf>
    <xf numFmtId="0" fontId="41" fillId="0" borderId="1" xfId="3" applyNumberFormat="1" applyFont="1" applyBorder="1" applyAlignment="1">
      <alignment horizontal="center" vertical="center"/>
    </xf>
    <xf numFmtId="0" fontId="37" fillId="0" borderId="4" xfId="0" applyFont="1" applyBorder="1" applyAlignment="1">
      <alignment horizontal="left" vertical="center"/>
    </xf>
    <xf numFmtId="0" fontId="43" fillId="0" borderId="1" xfId="0" applyFont="1" applyBorder="1" applyAlignment="1">
      <alignment horizontal="center" vertical="center"/>
    </xf>
    <xf numFmtId="0" fontId="37" fillId="0" borderId="1" xfId="0" applyFont="1" applyBorder="1" applyAlignment="1">
      <alignment horizontal="left" vertical="center"/>
    </xf>
    <xf numFmtId="0" fontId="35" fillId="0" borderId="1" xfId="0" applyFont="1" applyBorder="1" applyAlignment="1">
      <alignment horizontal="left" vertical="center"/>
    </xf>
    <xf numFmtId="0" fontId="12" fillId="0" borderId="1" xfId="0" applyFont="1" applyBorder="1" applyAlignment="1">
      <alignment horizontal="left" vertical="center"/>
    </xf>
    <xf numFmtId="0" fontId="22" fillId="0" borderId="0" xfId="0" applyFont="1" applyAlignment="1">
      <alignment horizontal="center" vertical="center"/>
    </xf>
    <xf numFmtId="0" fontId="0" fillId="0" borderId="0" xfId="0" applyAlignment="1">
      <alignment vertical="center"/>
    </xf>
    <xf numFmtId="0" fontId="18" fillId="4" borderId="1" xfId="0" applyFont="1" applyFill="1" applyBorder="1" applyAlignment="1">
      <alignment horizontal="center" vertical="center"/>
    </xf>
    <xf numFmtId="166" fontId="0" fillId="0" borderId="0" xfId="0" applyNumberFormat="1" applyAlignment="1">
      <alignment horizontal="center" vertical="center"/>
    </xf>
    <xf numFmtId="3" fontId="0" fillId="0" borderId="0" xfId="0" applyNumberFormat="1" applyAlignment="1">
      <alignment horizontal="center" vertical="center"/>
    </xf>
    <xf numFmtId="2" fontId="0" fillId="0" borderId="0" xfId="0" applyNumberFormat="1" applyAlignment="1">
      <alignment horizontal="center" vertical="center"/>
    </xf>
    <xf numFmtId="0" fontId="17" fillId="4" borderId="0" xfId="0" applyFont="1" applyFill="1" applyAlignment="1">
      <alignment horizontal="center" vertical="center"/>
    </xf>
    <xf numFmtId="2" fontId="12" fillId="0" borderId="1" xfId="0" applyNumberFormat="1" applyFont="1" applyBorder="1" applyAlignment="1">
      <alignment horizontal="center" vertical="center"/>
    </xf>
    <xf numFmtId="1" fontId="24" fillId="0" borderId="1" xfId="0" applyNumberFormat="1" applyFont="1" applyBorder="1" applyAlignment="1">
      <alignment horizontal="center" wrapText="1"/>
    </xf>
    <xf numFmtId="166" fontId="24" fillId="0" borderId="1" xfId="0" applyNumberFormat="1" applyFont="1" applyBorder="1" applyAlignment="1">
      <alignment horizontal="center" wrapText="1"/>
    </xf>
    <xf numFmtId="0" fontId="31" fillId="0" borderId="1" xfId="0" applyFont="1" applyBorder="1" applyAlignment="1">
      <alignment horizontal="center"/>
    </xf>
    <xf numFmtId="0" fontId="2" fillId="2" borderId="1" xfId="0" applyFont="1" applyFill="1" applyBorder="1" applyAlignment="1">
      <alignment horizontal="center" vertical="center" wrapText="1"/>
    </xf>
    <xf numFmtId="0" fontId="30" fillId="0" borderId="0" xfId="0" applyFont="1" applyAlignment="1">
      <alignment horizontal="left" vertical="top" wrapText="1"/>
    </xf>
    <xf numFmtId="1" fontId="24" fillId="0" borderId="1" xfId="0" applyNumberFormat="1" applyFont="1" applyBorder="1" applyAlignment="1">
      <alignment horizontal="center" wrapText="1"/>
    </xf>
    <xf numFmtId="3" fontId="0" fillId="0" borderId="0" xfId="0" applyNumberFormat="1" applyAlignment="1">
      <alignment horizontal="center"/>
    </xf>
    <xf numFmtId="0" fontId="26" fillId="0" borderId="0" xfId="0" applyFont="1" applyAlignment="1">
      <alignment horizontal="left" vertical="center"/>
    </xf>
    <xf numFmtId="0" fontId="26" fillId="9" borderId="0" xfId="0" applyFont="1" applyFill="1" applyAlignment="1">
      <alignment horizontal="left" vertical="center"/>
    </xf>
    <xf numFmtId="0" fontId="28" fillId="0" borderId="0" xfId="0" applyFont="1" applyAlignment="1">
      <alignment horizontal="left" vertical="center"/>
    </xf>
    <xf numFmtId="0" fontId="29" fillId="9" borderId="0" xfId="0" applyFont="1" applyFill="1" applyAlignment="1">
      <alignment horizontal="center" vertical="center"/>
    </xf>
    <xf numFmtId="0" fontId="21" fillId="0" borderId="0" xfId="0" applyFont="1" applyAlignment="1">
      <alignment horizontal="left" vertical="center"/>
    </xf>
    <xf numFmtId="0" fontId="4" fillId="3" borderId="1" xfId="0" applyFont="1" applyFill="1" applyBorder="1" applyAlignment="1">
      <alignment horizontal="center" vertical="center" wrapText="1"/>
    </xf>
    <xf numFmtId="0" fontId="0" fillId="9" borderId="0" xfId="0" applyFill="1" applyAlignment="1">
      <alignment wrapText="1"/>
    </xf>
    <xf numFmtId="0" fontId="0" fillId="9" borderId="0" xfId="0" applyFill="1" applyAlignment="1">
      <alignment horizontal="left" wrapText="1"/>
    </xf>
    <xf numFmtId="0" fontId="19" fillId="6"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24" fillId="8" borderId="4" xfId="0" applyFont="1" applyFill="1" applyBorder="1" applyAlignment="1">
      <alignment horizontal="center" vertical="center" wrapText="1"/>
    </xf>
    <xf numFmtId="0" fontId="24" fillId="8" borderId="6" xfId="0" applyFont="1" applyFill="1" applyBorder="1" applyAlignment="1">
      <alignment horizontal="center" vertical="center" wrapText="1"/>
    </xf>
    <xf numFmtId="0" fontId="24" fillId="8" borderId="7" xfId="0" applyFont="1" applyFill="1" applyBorder="1" applyAlignment="1">
      <alignment horizontal="center" vertical="center" wrapText="1"/>
    </xf>
    <xf numFmtId="0" fontId="33" fillId="8" borderId="4" xfId="0" applyFont="1" applyFill="1" applyBorder="1" applyAlignment="1">
      <alignment horizontal="center" vertical="center" wrapText="1"/>
    </xf>
    <xf numFmtId="0" fontId="33" fillId="8"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cellXfs>
  <cellStyles count="4">
    <cellStyle name="Excel Built-in Normal" xfId="1"/>
    <cellStyle name="Normalny" xfId="0" builtinId="0"/>
    <cellStyle name="Normalny 2" xfId="2"/>
    <cellStyle name="Normalny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5"/>
  <sheetViews>
    <sheetView tabSelected="1" topLeftCell="A7" zoomScale="115" zoomScaleNormal="115" workbookViewId="0">
      <selection activeCell="F42" sqref="F42"/>
    </sheetView>
  </sheetViews>
  <sheetFormatPr defaultRowHeight="14.4"/>
  <cols>
    <col min="1" max="1" width="3.109375" customWidth="1"/>
    <col min="2" max="2" width="34.109375" customWidth="1"/>
    <col min="3" max="3" width="37.5546875" style="84" customWidth="1"/>
    <col min="4" max="4" width="16.33203125" customWidth="1"/>
    <col min="5" max="5" width="12" hidden="1" customWidth="1"/>
    <col min="6" max="6" width="9" customWidth="1"/>
    <col min="7" max="7" width="9.109375" customWidth="1"/>
    <col min="8" max="8" width="17.33203125" style="55" customWidth="1"/>
    <col min="9" max="9" width="10.77734375" hidden="1" customWidth="1"/>
    <col min="10" max="10" width="6.33203125" style="28" customWidth="1"/>
    <col min="11" max="11" width="7.6640625" style="55" customWidth="1"/>
    <col min="12" max="12" width="10.109375" style="28" customWidth="1"/>
    <col min="13" max="13" width="2.5546875" hidden="1" customWidth="1"/>
    <col min="14" max="14" width="6.33203125" customWidth="1"/>
    <col min="15" max="15" width="13.6640625" hidden="1" customWidth="1"/>
    <col min="16" max="16" width="6.33203125" customWidth="1"/>
    <col min="17" max="17" width="16.5546875" customWidth="1"/>
    <col min="18" max="18" width="8.77734375" customWidth="1"/>
    <col min="19" max="19" width="9" customWidth="1"/>
    <col min="20" max="20" width="9.6640625" customWidth="1"/>
    <col min="21" max="21" width="14.77734375" customWidth="1"/>
    <col min="22" max="22" width="8.77734375" customWidth="1"/>
  </cols>
  <sheetData>
    <row r="1" spans="1:22" ht="15">
      <c r="A1" s="98" t="s">
        <v>49</v>
      </c>
      <c r="B1" s="98"/>
      <c r="C1" s="98"/>
      <c r="D1" s="98"/>
      <c r="E1" s="98"/>
      <c r="F1" s="98"/>
      <c r="G1" s="98"/>
      <c r="H1" s="98"/>
      <c r="I1" s="98"/>
      <c r="J1" s="98"/>
      <c r="K1" s="98"/>
      <c r="L1" s="98"/>
      <c r="M1" s="98"/>
      <c r="N1" s="98"/>
      <c r="O1" s="98"/>
      <c r="P1" s="98"/>
      <c r="Q1" s="98"/>
      <c r="R1" s="98"/>
      <c r="S1" s="98"/>
      <c r="T1" s="41"/>
      <c r="U1" s="41"/>
    </row>
    <row r="2" spans="1:22" ht="15">
      <c r="A2" s="99" t="s">
        <v>53</v>
      </c>
      <c r="B2" s="99"/>
      <c r="C2" s="99"/>
      <c r="D2" s="99"/>
      <c r="E2" s="99"/>
      <c r="F2" s="99"/>
      <c r="G2" s="99"/>
      <c r="H2" s="99"/>
      <c r="I2" s="99"/>
      <c r="J2" s="99"/>
      <c r="K2" s="99"/>
      <c r="L2" s="99"/>
      <c r="M2" s="99"/>
      <c r="N2" s="99"/>
      <c r="O2" s="99"/>
      <c r="P2" s="99"/>
      <c r="Q2" s="99"/>
      <c r="R2" s="99"/>
      <c r="S2" s="99"/>
      <c r="T2" s="41"/>
      <c r="U2" s="41"/>
    </row>
    <row r="3" spans="1:22">
      <c r="A3" s="100" t="s">
        <v>48</v>
      </c>
      <c r="B3" s="100"/>
      <c r="C3" s="100"/>
      <c r="D3" s="100"/>
      <c r="E3" s="100"/>
      <c r="F3" s="100"/>
      <c r="G3" s="100"/>
      <c r="H3" s="100"/>
      <c r="I3" s="100"/>
      <c r="J3" s="100"/>
      <c r="K3" s="100"/>
      <c r="L3" s="100"/>
      <c r="M3" s="100"/>
      <c r="N3" s="100"/>
      <c r="O3" s="100"/>
      <c r="P3" s="100"/>
      <c r="Q3" s="100"/>
      <c r="R3" s="100"/>
      <c r="S3" s="100"/>
      <c r="T3" s="100"/>
      <c r="U3" s="100"/>
    </row>
    <row r="4" spans="1:22">
      <c r="A4" s="42"/>
      <c r="B4" s="42"/>
      <c r="C4" s="53"/>
      <c r="D4" s="42"/>
      <c r="E4" s="42"/>
      <c r="F4" s="42"/>
      <c r="G4" s="42"/>
      <c r="H4" s="54"/>
      <c r="I4" s="42"/>
      <c r="J4" s="54"/>
      <c r="K4" s="54"/>
      <c r="L4" s="54"/>
      <c r="M4" s="42"/>
      <c r="N4" s="42"/>
      <c r="O4" s="42"/>
      <c r="P4" s="42"/>
      <c r="Q4" s="42"/>
      <c r="R4" s="42"/>
      <c r="S4" s="42"/>
      <c r="T4" s="42"/>
      <c r="U4" s="42"/>
    </row>
    <row r="5" spans="1:22">
      <c r="A5" s="42"/>
      <c r="B5" s="42"/>
      <c r="C5" s="53"/>
      <c r="D5" s="42"/>
      <c r="E5" s="42"/>
      <c r="F5" s="42"/>
      <c r="G5" s="42"/>
      <c r="H5" s="54"/>
      <c r="I5" s="42"/>
      <c r="J5" s="54"/>
      <c r="K5" s="54"/>
      <c r="L5" s="54"/>
      <c r="M5" s="42"/>
      <c r="N5" s="42"/>
      <c r="O5" s="42"/>
      <c r="P5" s="42"/>
      <c r="Q5" s="42"/>
      <c r="R5" s="42"/>
      <c r="S5" s="42"/>
      <c r="T5" s="42"/>
      <c r="U5" s="42"/>
    </row>
    <row r="6" spans="1:22" ht="31.5" customHeight="1">
      <c r="A6" s="94" t="s">
        <v>0</v>
      </c>
      <c r="B6" s="94" t="s">
        <v>1</v>
      </c>
      <c r="C6" s="94" t="s">
        <v>2</v>
      </c>
      <c r="D6" s="94" t="s">
        <v>3</v>
      </c>
      <c r="E6" s="94" t="s">
        <v>4</v>
      </c>
      <c r="F6" s="94" t="s">
        <v>5</v>
      </c>
      <c r="G6" s="94" t="s">
        <v>6</v>
      </c>
      <c r="H6" s="113" t="s">
        <v>7</v>
      </c>
      <c r="I6" s="94" t="s">
        <v>8</v>
      </c>
      <c r="J6" s="94" t="s">
        <v>9</v>
      </c>
      <c r="K6" s="94" t="s">
        <v>10</v>
      </c>
      <c r="L6" s="94" t="s">
        <v>70</v>
      </c>
      <c r="M6" s="94" t="s">
        <v>11</v>
      </c>
      <c r="N6" s="94" t="s">
        <v>12</v>
      </c>
      <c r="O6" s="94" t="s">
        <v>13</v>
      </c>
      <c r="P6" s="94" t="s">
        <v>14</v>
      </c>
      <c r="Q6" s="107" t="s">
        <v>56</v>
      </c>
      <c r="R6" s="107"/>
      <c r="S6" s="107"/>
      <c r="T6" s="107"/>
      <c r="U6" s="106" t="s">
        <v>55</v>
      </c>
      <c r="V6" s="106"/>
    </row>
    <row r="7" spans="1:22" ht="39" customHeight="1">
      <c r="A7" s="94"/>
      <c r="B7" s="94"/>
      <c r="C7" s="94"/>
      <c r="D7" s="94"/>
      <c r="E7" s="94"/>
      <c r="F7" s="94"/>
      <c r="G7" s="94"/>
      <c r="H7" s="114"/>
      <c r="I7" s="94"/>
      <c r="J7" s="94"/>
      <c r="K7" s="94"/>
      <c r="L7" s="94"/>
      <c r="M7" s="94"/>
      <c r="N7" s="94"/>
      <c r="O7" s="94"/>
      <c r="P7" s="94"/>
      <c r="Q7" s="16" t="s">
        <v>39</v>
      </c>
      <c r="R7" s="16" t="s">
        <v>40</v>
      </c>
      <c r="S7" s="17" t="s">
        <v>41</v>
      </c>
      <c r="T7" s="16" t="s">
        <v>42</v>
      </c>
      <c r="U7" s="18" t="s">
        <v>98</v>
      </c>
      <c r="V7" s="18" t="s">
        <v>40</v>
      </c>
    </row>
    <row r="8" spans="1:22">
      <c r="A8" s="1"/>
      <c r="B8" s="103"/>
      <c r="C8" s="103"/>
      <c r="D8" s="103"/>
      <c r="E8" s="103"/>
      <c r="F8" s="103"/>
      <c r="G8" s="103"/>
      <c r="H8" s="12"/>
      <c r="I8" s="12"/>
      <c r="J8" s="13"/>
      <c r="K8" s="12"/>
      <c r="L8" s="12"/>
      <c r="M8" s="14"/>
      <c r="N8" s="14"/>
      <c r="O8" s="15"/>
      <c r="P8" s="15"/>
      <c r="Q8" s="23"/>
      <c r="R8" s="24"/>
      <c r="S8" s="25"/>
      <c r="T8" s="26"/>
      <c r="U8" s="27"/>
      <c r="V8" s="27"/>
    </row>
    <row r="9" spans="1:22" ht="20.399999999999999">
      <c r="A9" s="2" t="s">
        <v>15</v>
      </c>
      <c r="B9" s="61" t="s">
        <v>68</v>
      </c>
      <c r="C9" s="81" t="s">
        <v>58</v>
      </c>
      <c r="D9" s="62" t="s">
        <v>71</v>
      </c>
      <c r="E9" s="63"/>
      <c r="F9" s="63" t="s">
        <v>81</v>
      </c>
      <c r="G9" s="64" t="s">
        <v>71</v>
      </c>
      <c r="H9" s="68" t="s">
        <v>84</v>
      </c>
      <c r="I9" s="65"/>
      <c r="J9" s="66" t="s">
        <v>16</v>
      </c>
      <c r="K9" s="75">
        <v>7</v>
      </c>
      <c r="L9" s="90">
        <f>1392/1.25</f>
        <v>1113.5999999999999</v>
      </c>
      <c r="M9" s="67"/>
      <c r="N9" s="68"/>
      <c r="O9" s="69"/>
      <c r="P9" s="70" t="s">
        <v>97</v>
      </c>
      <c r="Q9" s="71" t="s">
        <v>68</v>
      </c>
      <c r="R9" s="71" t="s">
        <v>103</v>
      </c>
      <c r="S9" s="72"/>
      <c r="T9" s="73">
        <v>8672078107</v>
      </c>
      <c r="U9" s="74" t="s">
        <v>68</v>
      </c>
      <c r="V9" s="74" t="s">
        <v>103</v>
      </c>
    </row>
    <row r="10" spans="1:22" ht="20.399999999999999">
      <c r="A10" s="2" t="s">
        <v>17</v>
      </c>
      <c r="B10" s="61" t="s">
        <v>68</v>
      </c>
      <c r="C10" s="81" t="s">
        <v>109</v>
      </c>
      <c r="D10" s="62" t="s">
        <v>75</v>
      </c>
      <c r="E10" s="63"/>
      <c r="F10" s="63" t="s">
        <v>82</v>
      </c>
      <c r="G10" s="64" t="s">
        <v>83</v>
      </c>
      <c r="H10" s="68" t="s">
        <v>85</v>
      </c>
      <c r="I10" s="65"/>
      <c r="J10" s="76" t="s">
        <v>114</v>
      </c>
      <c r="K10" s="75">
        <v>20</v>
      </c>
      <c r="L10" s="90">
        <f>10798/1.25</f>
        <v>8638.4</v>
      </c>
      <c r="M10" s="67"/>
      <c r="N10" s="68"/>
      <c r="O10" s="69"/>
      <c r="P10" s="70" t="s">
        <v>97</v>
      </c>
      <c r="Q10" s="71" t="s">
        <v>68</v>
      </c>
      <c r="R10" s="71" t="s">
        <v>103</v>
      </c>
      <c r="S10" s="72"/>
      <c r="T10" s="73">
        <v>8672078107</v>
      </c>
      <c r="U10" s="74" t="s">
        <v>68</v>
      </c>
      <c r="V10" s="74" t="s">
        <v>103</v>
      </c>
    </row>
    <row r="11" spans="1:22" ht="20.399999999999999">
      <c r="A11" s="2" t="s">
        <v>19</v>
      </c>
      <c r="B11" s="61" t="s">
        <v>68</v>
      </c>
      <c r="C11" s="81" t="s">
        <v>59</v>
      </c>
      <c r="D11" s="62" t="s">
        <v>72</v>
      </c>
      <c r="E11" s="63"/>
      <c r="F11" s="63" t="s">
        <v>82</v>
      </c>
      <c r="G11" s="64" t="s">
        <v>83</v>
      </c>
      <c r="H11" s="68" t="s">
        <v>86</v>
      </c>
      <c r="I11" s="65"/>
      <c r="J11" s="76" t="s">
        <v>16</v>
      </c>
      <c r="K11" s="75">
        <v>7</v>
      </c>
      <c r="L11" s="90">
        <f>10060/1.25</f>
        <v>8048</v>
      </c>
      <c r="M11" s="67"/>
      <c r="N11" s="68"/>
      <c r="O11" s="69"/>
      <c r="P11" s="70" t="s">
        <v>97</v>
      </c>
      <c r="Q11" s="71" t="s">
        <v>68</v>
      </c>
      <c r="R11" s="71" t="s">
        <v>103</v>
      </c>
      <c r="S11" s="72"/>
      <c r="T11" s="73">
        <v>8672078107</v>
      </c>
      <c r="U11" s="74" t="s">
        <v>68</v>
      </c>
      <c r="V11" s="74" t="s">
        <v>103</v>
      </c>
    </row>
    <row r="12" spans="1:22" ht="20.399999999999999">
      <c r="A12" s="2" t="s">
        <v>20</v>
      </c>
      <c r="B12" s="61" t="s">
        <v>68</v>
      </c>
      <c r="C12" s="81" t="s">
        <v>111</v>
      </c>
      <c r="D12" s="62" t="s">
        <v>75</v>
      </c>
      <c r="E12" s="63"/>
      <c r="F12" s="63" t="s">
        <v>82</v>
      </c>
      <c r="G12" s="64" t="s">
        <v>83</v>
      </c>
      <c r="H12" s="68" t="s">
        <v>87</v>
      </c>
      <c r="I12" s="65"/>
      <c r="J12" s="76" t="s">
        <v>16</v>
      </c>
      <c r="K12" s="75">
        <v>17</v>
      </c>
      <c r="L12" s="90">
        <f>4037/1.25</f>
        <v>3229.6</v>
      </c>
      <c r="M12" s="67"/>
      <c r="N12" s="68"/>
      <c r="O12" s="69"/>
      <c r="P12" s="70" t="s">
        <v>97</v>
      </c>
      <c r="Q12" s="71" t="s">
        <v>68</v>
      </c>
      <c r="R12" s="71" t="s">
        <v>103</v>
      </c>
      <c r="S12" s="72"/>
      <c r="T12" s="73">
        <v>8672078107</v>
      </c>
      <c r="U12" s="74" t="s">
        <v>108</v>
      </c>
      <c r="V12" s="74" t="s">
        <v>110</v>
      </c>
    </row>
    <row r="13" spans="1:22" ht="20.399999999999999">
      <c r="A13" s="2" t="s">
        <v>21</v>
      </c>
      <c r="B13" s="61" t="s">
        <v>68</v>
      </c>
      <c r="C13" s="81" t="s">
        <v>60</v>
      </c>
      <c r="D13" s="62" t="s">
        <v>73</v>
      </c>
      <c r="E13" s="63"/>
      <c r="F13" s="63" t="s">
        <v>81</v>
      </c>
      <c r="G13" s="63" t="s">
        <v>73</v>
      </c>
      <c r="H13" s="68" t="s">
        <v>88</v>
      </c>
      <c r="I13" s="65"/>
      <c r="J13" s="76" t="s">
        <v>16</v>
      </c>
      <c r="K13" s="75">
        <v>16</v>
      </c>
      <c r="L13" s="90">
        <f>240/1.25</f>
        <v>192</v>
      </c>
      <c r="M13" s="67"/>
      <c r="N13" s="68"/>
      <c r="O13" s="69"/>
      <c r="P13" s="70" t="s">
        <v>97</v>
      </c>
      <c r="Q13" s="71" t="s">
        <v>68</v>
      </c>
      <c r="R13" s="71" t="s">
        <v>103</v>
      </c>
      <c r="S13" s="72"/>
      <c r="T13" s="73">
        <v>8672078107</v>
      </c>
      <c r="U13" s="74" t="s">
        <v>68</v>
      </c>
      <c r="V13" s="74" t="s">
        <v>103</v>
      </c>
    </row>
    <row r="14" spans="1:22" ht="20.399999999999999">
      <c r="A14" s="2" t="s">
        <v>22</v>
      </c>
      <c r="B14" s="61" t="s">
        <v>68</v>
      </c>
      <c r="C14" s="81" t="s">
        <v>61</v>
      </c>
      <c r="D14" s="62" t="s">
        <v>74</v>
      </c>
      <c r="E14" s="63"/>
      <c r="F14" s="63" t="s">
        <v>81</v>
      </c>
      <c r="G14" s="63" t="s">
        <v>74</v>
      </c>
      <c r="H14" s="68" t="s">
        <v>89</v>
      </c>
      <c r="I14" s="65"/>
      <c r="J14" s="76" t="s">
        <v>16</v>
      </c>
      <c r="K14" s="75">
        <v>27</v>
      </c>
      <c r="L14" s="90">
        <f>12597/1.25</f>
        <v>10077.6</v>
      </c>
      <c r="M14" s="67"/>
      <c r="N14" s="68"/>
      <c r="O14" s="69"/>
      <c r="P14" s="70" t="s">
        <v>97</v>
      </c>
      <c r="Q14" s="71" t="s">
        <v>68</v>
      </c>
      <c r="R14" s="71" t="s">
        <v>103</v>
      </c>
      <c r="S14" s="72"/>
      <c r="T14" s="73">
        <v>8672078107</v>
      </c>
      <c r="U14" s="74" t="s">
        <v>68</v>
      </c>
      <c r="V14" s="74" t="s">
        <v>103</v>
      </c>
    </row>
    <row r="15" spans="1:22" ht="19.8" customHeight="1">
      <c r="A15" s="2" t="s">
        <v>23</v>
      </c>
      <c r="B15" s="61" t="s">
        <v>68</v>
      </c>
      <c r="C15" s="81" t="s">
        <v>112</v>
      </c>
      <c r="D15" s="62" t="s">
        <v>76</v>
      </c>
      <c r="E15" s="63"/>
      <c r="F15" s="63" t="s">
        <v>82</v>
      </c>
      <c r="G15" s="64" t="s">
        <v>83</v>
      </c>
      <c r="H15" s="68" t="s">
        <v>90</v>
      </c>
      <c r="I15" s="65"/>
      <c r="J15" s="76" t="s">
        <v>16</v>
      </c>
      <c r="K15" s="75">
        <v>18</v>
      </c>
      <c r="L15" s="90">
        <f>12244/1.25</f>
        <v>9795.2000000000007</v>
      </c>
      <c r="M15" s="67"/>
      <c r="N15" s="68"/>
      <c r="O15" s="69"/>
      <c r="P15" s="70" t="s">
        <v>97</v>
      </c>
      <c r="Q15" s="71" t="s">
        <v>68</v>
      </c>
      <c r="R15" s="71" t="s">
        <v>103</v>
      </c>
      <c r="S15" s="72"/>
      <c r="T15" s="73">
        <v>8672078107</v>
      </c>
      <c r="U15" s="74" t="s">
        <v>112</v>
      </c>
      <c r="V15" s="74" t="s">
        <v>113</v>
      </c>
    </row>
    <row r="16" spans="1:22" ht="20.399999999999999">
      <c r="A16" s="2" t="s">
        <v>24</v>
      </c>
      <c r="B16" s="61" t="s">
        <v>68</v>
      </c>
      <c r="C16" s="81" t="s">
        <v>62</v>
      </c>
      <c r="D16" s="62" t="s">
        <v>77</v>
      </c>
      <c r="E16" s="63"/>
      <c r="F16" s="63" t="s">
        <v>82</v>
      </c>
      <c r="G16" s="64" t="s">
        <v>83</v>
      </c>
      <c r="H16" s="68" t="s">
        <v>91</v>
      </c>
      <c r="I16" s="65"/>
      <c r="J16" s="76" t="s">
        <v>18</v>
      </c>
      <c r="K16" s="77">
        <v>45</v>
      </c>
      <c r="L16" s="90">
        <f>26971/1.25</f>
        <v>21576.799999999999</v>
      </c>
      <c r="M16" s="67"/>
      <c r="N16" s="68"/>
      <c r="O16" s="69"/>
      <c r="P16" s="70" t="s">
        <v>97</v>
      </c>
      <c r="Q16" s="71" t="s">
        <v>68</v>
      </c>
      <c r="R16" s="71" t="s">
        <v>103</v>
      </c>
      <c r="S16" s="72"/>
      <c r="T16" s="73">
        <v>8672078107</v>
      </c>
      <c r="U16" s="74" t="s">
        <v>68</v>
      </c>
      <c r="V16" s="74" t="s">
        <v>103</v>
      </c>
    </row>
    <row r="17" spans="1:22" ht="20.399999999999999">
      <c r="A17" s="2" t="s">
        <v>25</v>
      </c>
      <c r="B17" s="61" t="s">
        <v>68</v>
      </c>
      <c r="C17" s="81" t="s">
        <v>63</v>
      </c>
      <c r="D17" s="62" t="s">
        <v>78</v>
      </c>
      <c r="E17" s="63"/>
      <c r="F17" s="63" t="s">
        <v>82</v>
      </c>
      <c r="G17" s="64" t="s">
        <v>83</v>
      </c>
      <c r="H17" s="68" t="s">
        <v>92</v>
      </c>
      <c r="I17" s="65"/>
      <c r="J17" s="76" t="s">
        <v>18</v>
      </c>
      <c r="K17" s="75">
        <v>42</v>
      </c>
      <c r="L17" s="90">
        <f>14296/1.25</f>
        <v>11436.8</v>
      </c>
      <c r="M17" s="67"/>
      <c r="N17" s="68"/>
      <c r="O17" s="69"/>
      <c r="P17" s="70" t="s">
        <v>97</v>
      </c>
      <c r="Q17" s="71" t="s">
        <v>68</v>
      </c>
      <c r="R17" s="71" t="s">
        <v>103</v>
      </c>
      <c r="S17" s="72"/>
      <c r="T17" s="73">
        <v>8672078107</v>
      </c>
      <c r="U17" s="74" t="s">
        <v>68</v>
      </c>
      <c r="V17" s="74" t="s">
        <v>103</v>
      </c>
    </row>
    <row r="18" spans="1:22" ht="20.399999999999999">
      <c r="A18" s="2" t="s">
        <v>26</v>
      </c>
      <c r="B18" s="61" t="s">
        <v>68</v>
      </c>
      <c r="C18" s="81" t="s">
        <v>64</v>
      </c>
      <c r="D18" s="62" t="s">
        <v>79</v>
      </c>
      <c r="E18" s="63"/>
      <c r="F18" s="63" t="s">
        <v>82</v>
      </c>
      <c r="G18" s="64" t="s">
        <v>83</v>
      </c>
      <c r="H18" s="68" t="s">
        <v>93</v>
      </c>
      <c r="I18" s="65"/>
      <c r="J18" s="79" t="s">
        <v>18</v>
      </c>
      <c r="K18" s="75">
        <v>158</v>
      </c>
      <c r="L18" s="90">
        <f>517210/1.25</f>
        <v>413768</v>
      </c>
      <c r="M18" s="67"/>
      <c r="N18" s="68"/>
      <c r="O18" s="69"/>
      <c r="P18" s="70" t="s">
        <v>97</v>
      </c>
      <c r="Q18" s="71" t="s">
        <v>68</v>
      </c>
      <c r="R18" s="71" t="s">
        <v>103</v>
      </c>
      <c r="S18" s="72"/>
      <c r="T18" s="73">
        <v>8672078107</v>
      </c>
      <c r="U18" s="74" t="s">
        <v>68</v>
      </c>
      <c r="V18" s="74" t="s">
        <v>103</v>
      </c>
    </row>
    <row r="19" spans="1:22" ht="40.799999999999997">
      <c r="A19" s="2" t="s">
        <v>27</v>
      </c>
      <c r="B19" s="61" t="s">
        <v>69</v>
      </c>
      <c r="C19" s="82" t="s">
        <v>65</v>
      </c>
      <c r="D19" s="78" t="s">
        <v>80</v>
      </c>
      <c r="E19" s="63"/>
      <c r="F19" s="63" t="s">
        <v>82</v>
      </c>
      <c r="G19" s="64" t="s">
        <v>83</v>
      </c>
      <c r="H19" s="68" t="s">
        <v>94</v>
      </c>
      <c r="I19" s="65"/>
      <c r="J19" s="79" t="s">
        <v>18</v>
      </c>
      <c r="K19" s="79">
        <v>47</v>
      </c>
      <c r="L19" s="90">
        <f>14983/1.25</f>
        <v>11986.4</v>
      </c>
      <c r="M19" s="67"/>
      <c r="N19" s="68"/>
      <c r="O19" s="69"/>
      <c r="P19" s="70" t="s">
        <v>97</v>
      </c>
      <c r="Q19" s="71" t="s">
        <v>69</v>
      </c>
      <c r="R19" s="71" t="s">
        <v>80</v>
      </c>
      <c r="S19" s="72">
        <v>830353374</v>
      </c>
      <c r="T19" s="73" t="s">
        <v>101</v>
      </c>
      <c r="U19" s="74" t="s">
        <v>69</v>
      </c>
      <c r="V19" s="74" t="s">
        <v>80</v>
      </c>
    </row>
    <row r="20" spans="1:22" ht="40.799999999999997">
      <c r="A20" s="2" t="s">
        <v>28</v>
      </c>
      <c r="B20" s="61" t="s">
        <v>69</v>
      </c>
      <c r="C20" s="82" t="s">
        <v>66</v>
      </c>
      <c r="D20" s="78" t="s">
        <v>73</v>
      </c>
      <c r="E20" s="63"/>
      <c r="F20" s="63" t="s">
        <v>82</v>
      </c>
      <c r="G20" s="64" t="s">
        <v>83</v>
      </c>
      <c r="H20" s="68" t="s">
        <v>95</v>
      </c>
      <c r="I20" s="65"/>
      <c r="J20" s="79" t="s">
        <v>16</v>
      </c>
      <c r="K20" s="79">
        <v>22</v>
      </c>
      <c r="L20" s="90">
        <f>3409/1.25</f>
        <v>2727.2</v>
      </c>
      <c r="M20" s="67"/>
      <c r="N20" s="68"/>
      <c r="O20" s="69"/>
      <c r="P20" s="70" t="s">
        <v>97</v>
      </c>
      <c r="Q20" s="71" t="s">
        <v>69</v>
      </c>
      <c r="R20" s="71" t="s">
        <v>99</v>
      </c>
      <c r="S20" s="72">
        <v>830353374</v>
      </c>
      <c r="T20" s="73" t="s">
        <v>101</v>
      </c>
      <c r="U20" s="74" t="s">
        <v>69</v>
      </c>
      <c r="V20" s="74" t="s">
        <v>80</v>
      </c>
    </row>
    <row r="21" spans="1:22" ht="40.799999999999997">
      <c r="A21" s="2" t="s">
        <v>29</v>
      </c>
      <c r="B21" s="61" t="s">
        <v>69</v>
      </c>
      <c r="C21" s="82" t="s">
        <v>67</v>
      </c>
      <c r="D21" s="80" t="s">
        <v>80</v>
      </c>
      <c r="E21" s="63"/>
      <c r="F21" s="63" t="s">
        <v>82</v>
      </c>
      <c r="G21" s="64" t="s">
        <v>83</v>
      </c>
      <c r="H21" s="68" t="s">
        <v>96</v>
      </c>
      <c r="I21" s="65"/>
      <c r="J21" s="79" t="s">
        <v>102</v>
      </c>
      <c r="K21" s="79">
        <v>160</v>
      </c>
      <c r="L21" s="90">
        <f>392292/1.25</f>
        <v>313833.59999999998</v>
      </c>
      <c r="M21" s="67"/>
      <c r="N21" s="68"/>
      <c r="O21" s="69"/>
      <c r="P21" s="70" t="s">
        <v>97</v>
      </c>
      <c r="Q21" s="71" t="s">
        <v>69</v>
      </c>
      <c r="R21" s="71" t="s">
        <v>100</v>
      </c>
      <c r="S21" s="72">
        <v>830353374</v>
      </c>
      <c r="T21" s="73" t="s">
        <v>101</v>
      </c>
      <c r="U21" s="74" t="s">
        <v>69</v>
      </c>
      <c r="V21" s="74" t="s">
        <v>80</v>
      </c>
    </row>
    <row r="22" spans="1:22" ht="21.75" customHeight="1">
      <c r="A22" s="2" t="s">
        <v>30</v>
      </c>
      <c r="B22" s="3"/>
      <c r="C22" s="4"/>
      <c r="D22" s="43"/>
      <c r="E22" s="4"/>
      <c r="F22" s="4"/>
      <c r="G22" s="4"/>
      <c r="H22" s="48"/>
      <c r="I22" s="44"/>
      <c r="J22" s="10"/>
      <c r="K22" s="11"/>
      <c r="L22" s="49"/>
      <c r="M22" s="6"/>
      <c r="N22" s="2"/>
      <c r="O22" s="7"/>
      <c r="P22" s="1"/>
      <c r="Q22" s="19"/>
      <c r="R22" s="19"/>
      <c r="S22" s="20"/>
      <c r="T22" s="21"/>
      <c r="U22" s="22"/>
      <c r="V22" s="22"/>
    </row>
    <row r="23" spans="1:22" ht="22.5" customHeight="1">
      <c r="A23" s="2" t="s">
        <v>31</v>
      </c>
      <c r="B23" s="3"/>
      <c r="C23" s="8"/>
      <c r="D23" s="8"/>
      <c r="E23" s="8"/>
      <c r="F23" s="8"/>
      <c r="G23" s="8"/>
      <c r="H23" s="45"/>
      <c r="I23" s="10"/>
      <c r="J23" s="10"/>
      <c r="K23" s="10"/>
      <c r="L23" s="60"/>
      <c r="M23" s="6"/>
      <c r="N23" s="56"/>
      <c r="O23" s="7"/>
      <c r="P23" s="1"/>
      <c r="Q23" s="19"/>
      <c r="R23" s="19"/>
      <c r="S23" s="20"/>
      <c r="T23" s="21"/>
      <c r="U23" s="22"/>
      <c r="V23" s="22"/>
    </row>
    <row r="24" spans="1:22" ht="17.25" customHeight="1">
      <c r="A24" s="2" t="s">
        <v>32</v>
      </c>
      <c r="B24" s="3"/>
      <c r="C24" s="4"/>
      <c r="D24" s="4"/>
      <c r="E24" s="4"/>
      <c r="F24" s="5"/>
      <c r="G24" s="5"/>
      <c r="H24" s="46"/>
      <c r="I24" s="10"/>
      <c r="J24" s="11"/>
      <c r="K24" s="11"/>
      <c r="L24" s="49"/>
      <c r="M24" s="6"/>
      <c r="N24" s="2"/>
      <c r="O24" s="7"/>
      <c r="P24" s="1"/>
      <c r="Q24" s="19"/>
      <c r="R24" s="19"/>
      <c r="S24" s="20"/>
      <c r="T24" s="21"/>
      <c r="U24" s="22"/>
      <c r="V24" s="22"/>
    </row>
    <row r="25" spans="1:22">
      <c r="A25" s="2" t="s">
        <v>33</v>
      </c>
      <c r="B25" s="3"/>
      <c r="C25" s="4"/>
      <c r="D25" s="4"/>
      <c r="E25" s="4"/>
      <c r="F25" s="5"/>
      <c r="G25" s="5"/>
      <c r="H25" s="47"/>
      <c r="I25" s="10"/>
      <c r="J25" s="11"/>
      <c r="K25" s="11"/>
      <c r="L25" s="49"/>
      <c r="M25" s="6"/>
      <c r="N25" s="2"/>
      <c r="O25" s="7"/>
      <c r="P25" s="1"/>
      <c r="Q25" s="19"/>
      <c r="R25" s="19"/>
      <c r="S25" s="20"/>
      <c r="T25" s="21"/>
      <c r="U25" s="22"/>
      <c r="V25" s="22"/>
    </row>
    <row r="26" spans="1:22">
      <c r="A26" s="2" t="s">
        <v>34</v>
      </c>
      <c r="B26" s="3"/>
      <c r="C26" s="4"/>
      <c r="D26" s="4"/>
      <c r="E26" s="4"/>
      <c r="F26" s="5"/>
      <c r="G26" s="5"/>
      <c r="H26" s="47"/>
      <c r="I26" s="10"/>
      <c r="J26" s="11"/>
      <c r="K26" s="11"/>
      <c r="L26" s="49"/>
      <c r="M26" s="6"/>
      <c r="N26" s="2"/>
      <c r="O26" s="7"/>
      <c r="P26" s="1"/>
      <c r="Q26" s="19"/>
      <c r="R26" s="19"/>
      <c r="S26" s="20"/>
      <c r="T26" s="21"/>
      <c r="U26" s="22"/>
      <c r="V26" s="22"/>
    </row>
    <row r="27" spans="1:22">
      <c r="A27" s="2" t="s">
        <v>35</v>
      </c>
      <c r="B27" s="3"/>
      <c r="C27" s="4"/>
      <c r="D27" s="4"/>
      <c r="E27" s="4"/>
      <c r="F27" s="5"/>
      <c r="G27" s="5"/>
      <c r="H27" s="47"/>
      <c r="I27" s="10"/>
      <c r="J27" s="11"/>
      <c r="K27" s="11"/>
      <c r="L27" s="49"/>
      <c r="M27" s="6"/>
      <c r="N27" s="2"/>
      <c r="O27" s="7"/>
      <c r="P27" s="1"/>
      <c r="Q27" s="19"/>
      <c r="R27" s="19"/>
      <c r="S27" s="20"/>
      <c r="T27" s="21"/>
      <c r="U27" s="22"/>
      <c r="V27" s="22"/>
    </row>
    <row r="28" spans="1:22">
      <c r="A28" s="2" t="s">
        <v>36</v>
      </c>
      <c r="B28" s="3"/>
      <c r="C28" s="4"/>
      <c r="D28" s="9"/>
      <c r="E28" s="9"/>
      <c r="F28" s="8"/>
      <c r="G28" s="8"/>
      <c r="H28" s="47"/>
      <c r="I28" s="10"/>
      <c r="J28" s="38"/>
      <c r="K28" s="38"/>
      <c r="L28" s="49"/>
      <c r="M28" s="6"/>
      <c r="N28" s="2"/>
      <c r="O28" s="7"/>
      <c r="P28" s="1"/>
      <c r="Q28" s="19"/>
      <c r="R28" s="19"/>
      <c r="S28" s="20"/>
      <c r="T28" s="21"/>
      <c r="U28" s="22"/>
      <c r="V28" s="22"/>
    </row>
    <row r="29" spans="1:22">
      <c r="A29" s="2" t="s">
        <v>37</v>
      </c>
      <c r="B29" s="3"/>
      <c r="C29" s="4"/>
      <c r="D29" s="9"/>
      <c r="E29" s="9"/>
      <c r="F29" s="8"/>
      <c r="G29" s="8"/>
      <c r="H29" s="47"/>
      <c r="I29" s="10"/>
      <c r="J29" s="38"/>
      <c r="K29" s="38"/>
      <c r="L29" s="49"/>
      <c r="M29" s="6"/>
      <c r="N29" s="2"/>
      <c r="O29" s="7"/>
      <c r="P29" s="1"/>
      <c r="Q29" s="19"/>
      <c r="R29" s="19"/>
      <c r="S29" s="20"/>
      <c r="T29" s="21"/>
      <c r="U29" s="22"/>
      <c r="V29" s="22"/>
    </row>
    <row r="30" spans="1:22">
      <c r="A30" s="51">
        <v>22</v>
      </c>
      <c r="B30" s="3"/>
      <c r="C30" s="50"/>
      <c r="D30" s="9"/>
      <c r="E30" s="9"/>
      <c r="F30" s="8"/>
      <c r="G30" s="8"/>
      <c r="H30" s="47"/>
      <c r="I30" s="10"/>
      <c r="J30" s="38"/>
      <c r="K30" s="38"/>
      <c r="L30" s="49"/>
      <c r="M30" s="6"/>
      <c r="N30" s="2"/>
      <c r="O30" s="7"/>
      <c r="P30" s="1"/>
      <c r="Q30" s="19"/>
      <c r="R30" s="19"/>
      <c r="S30" s="20"/>
      <c r="T30" s="21"/>
      <c r="U30" s="22"/>
      <c r="V30" s="22"/>
    </row>
    <row r="31" spans="1:22">
      <c r="A31" s="2" t="s">
        <v>38</v>
      </c>
      <c r="B31" s="3"/>
      <c r="C31" s="5"/>
      <c r="D31" s="5"/>
      <c r="E31" s="5"/>
      <c r="F31" s="5"/>
      <c r="G31" s="5"/>
      <c r="H31" s="85"/>
      <c r="I31" s="10"/>
      <c r="J31" s="10"/>
      <c r="K31" s="11"/>
      <c r="L31" s="49"/>
      <c r="M31" s="6"/>
      <c r="N31" s="2"/>
      <c r="O31" s="7"/>
      <c r="P31" s="1"/>
      <c r="Q31" s="19"/>
      <c r="R31" s="19"/>
      <c r="S31" s="20"/>
      <c r="T31" s="21"/>
      <c r="U31" s="22"/>
      <c r="V31" s="22"/>
    </row>
    <row r="33" spans="2:21">
      <c r="B33" s="101" t="s">
        <v>115</v>
      </c>
      <c r="C33" s="101"/>
      <c r="D33" s="101"/>
      <c r="E33" s="101"/>
      <c r="F33" s="101"/>
      <c r="G33" s="101"/>
      <c r="H33" s="101"/>
      <c r="I33" s="101"/>
      <c r="J33" s="101"/>
      <c r="K33" s="101"/>
      <c r="L33" s="101"/>
      <c r="M33" s="101"/>
      <c r="N33" s="101"/>
      <c r="O33" s="101"/>
      <c r="P33" s="101"/>
      <c r="Q33" s="101"/>
      <c r="R33" s="101"/>
      <c r="S33" s="101"/>
      <c r="T33" s="101"/>
      <c r="U33" s="101"/>
    </row>
    <row r="34" spans="2:21">
      <c r="B34" s="101"/>
      <c r="C34" s="101"/>
      <c r="D34" s="101"/>
      <c r="E34" s="101"/>
      <c r="F34" s="101"/>
      <c r="G34" s="101"/>
      <c r="H34" s="101"/>
      <c r="I34" s="101"/>
      <c r="J34" s="101"/>
      <c r="K34" s="101"/>
      <c r="L34" s="101"/>
      <c r="M34" s="101"/>
      <c r="N34" s="101"/>
      <c r="O34" s="101"/>
      <c r="P34" s="101"/>
      <c r="Q34" s="101"/>
      <c r="R34" s="101"/>
      <c r="S34" s="101"/>
      <c r="T34" s="101"/>
      <c r="U34" s="101"/>
    </row>
    <row r="36" spans="2:21">
      <c r="B36" s="102" t="s">
        <v>54</v>
      </c>
      <c r="C36" s="102"/>
      <c r="D36" s="102"/>
      <c r="E36" s="102"/>
      <c r="F36" s="102"/>
      <c r="G36" s="102"/>
      <c r="H36" s="102"/>
      <c r="I36" s="102"/>
      <c r="J36" s="102"/>
      <c r="K36" s="102"/>
      <c r="L36" s="102"/>
      <c r="M36" s="102"/>
      <c r="N36" s="102"/>
      <c r="O36" s="102"/>
      <c r="P36" s="102"/>
      <c r="Q36" s="102"/>
      <c r="R36" s="102"/>
      <c r="S36" s="102"/>
      <c r="T36" s="102"/>
      <c r="U36" s="102"/>
    </row>
    <row r="37" spans="2:21">
      <c r="B37" s="28"/>
      <c r="C37" s="55"/>
      <c r="D37" s="108" t="s">
        <v>57</v>
      </c>
      <c r="E37" s="109"/>
      <c r="F37" s="110"/>
      <c r="G37" s="28"/>
      <c r="I37" s="28"/>
      <c r="M37" s="28"/>
      <c r="N37" s="28"/>
      <c r="O37" s="28"/>
      <c r="P37" s="28"/>
      <c r="Q37" s="28"/>
      <c r="R37" s="28"/>
      <c r="S37" s="28"/>
      <c r="T37" s="28"/>
      <c r="U37" s="28"/>
    </row>
    <row r="38" spans="2:21" ht="22.2" customHeight="1">
      <c r="B38" s="28"/>
      <c r="C38" s="83"/>
      <c r="D38" s="29" t="s">
        <v>9</v>
      </c>
      <c r="E38" s="111" t="s">
        <v>43</v>
      </c>
      <c r="F38" s="112"/>
      <c r="G38" s="30"/>
      <c r="H38" s="86"/>
      <c r="I38" s="28"/>
      <c r="M38" s="28"/>
      <c r="N38" s="28"/>
      <c r="O38" s="28"/>
      <c r="P38" s="28"/>
      <c r="Q38" s="31"/>
      <c r="R38" s="28"/>
      <c r="S38" s="28"/>
      <c r="T38" s="28"/>
      <c r="U38" s="28"/>
    </row>
    <row r="39" spans="2:21">
      <c r="B39" s="28"/>
      <c r="C39" s="55"/>
      <c r="D39" s="32" t="s">
        <v>16</v>
      </c>
      <c r="E39" s="96">
        <f>L9+L11+L12+L13+L14+L15+L20</f>
        <v>35183.200000000004</v>
      </c>
      <c r="F39" s="96"/>
      <c r="G39" s="33"/>
      <c r="H39" s="87"/>
      <c r="I39" s="97"/>
      <c r="J39" s="97"/>
      <c r="M39" s="28"/>
      <c r="N39" s="28"/>
      <c r="O39" s="28"/>
      <c r="P39" s="28"/>
      <c r="Q39" s="31"/>
      <c r="R39" s="28"/>
      <c r="S39" s="28"/>
      <c r="T39" s="28"/>
      <c r="U39" s="28"/>
    </row>
    <row r="40" spans="2:21">
      <c r="B40" s="28"/>
      <c r="C40" s="55"/>
      <c r="D40" s="34" t="s">
        <v>102</v>
      </c>
      <c r="E40" s="96">
        <f>L21</f>
        <v>313833.59999999998</v>
      </c>
      <c r="F40" s="96"/>
      <c r="G40" s="35"/>
      <c r="H40" s="88"/>
      <c r="I40" s="33"/>
      <c r="J40" s="52"/>
      <c r="M40" s="28"/>
      <c r="N40" s="28"/>
      <c r="O40" s="28"/>
      <c r="P40" s="28"/>
      <c r="Q40" s="28"/>
      <c r="R40" s="28"/>
      <c r="S40" s="28"/>
      <c r="T40" s="28"/>
      <c r="U40" s="28"/>
    </row>
    <row r="41" spans="2:21">
      <c r="B41" s="28"/>
      <c r="C41" s="55"/>
      <c r="D41" s="32" t="s">
        <v>18</v>
      </c>
      <c r="E41" s="96">
        <f>L19+L18+L17+L16</f>
        <v>458768</v>
      </c>
      <c r="F41" s="96"/>
      <c r="G41" s="28"/>
      <c r="I41" s="35"/>
      <c r="J41" s="35"/>
      <c r="M41" s="28"/>
      <c r="N41" s="28"/>
      <c r="O41" s="28"/>
      <c r="P41" s="28"/>
      <c r="Q41" s="28"/>
      <c r="R41" s="28"/>
      <c r="S41" s="28"/>
      <c r="T41" s="28"/>
      <c r="U41" s="28"/>
    </row>
    <row r="42" spans="2:21">
      <c r="B42" s="28"/>
      <c r="C42" s="55"/>
      <c r="D42" s="32" t="s">
        <v>114</v>
      </c>
      <c r="E42" s="92"/>
      <c r="F42" s="91">
        <f>L10</f>
        <v>8638.4</v>
      </c>
      <c r="G42" s="28"/>
      <c r="I42" s="35"/>
      <c r="J42" s="35"/>
      <c r="M42" s="28"/>
      <c r="N42" s="28"/>
      <c r="O42" s="28"/>
      <c r="P42" s="28"/>
      <c r="Q42" s="28"/>
      <c r="R42" s="28"/>
      <c r="S42" s="28"/>
      <c r="T42" s="28"/>
      <c r="U42" s="28"/>
    </row>
    <row r="43" spans="2:21">
      <c r="B43" s="28"/>
      <c r="C43" s="55"/>
      <c r="D43" s="93" t="s">
        <v>116</v>
      </c>
      <c r="E43" s="96">
        <f>SUM(E39:F42)</f>
        <v>816423.20000000007</v>
      </c>
      <c r="F43" s="96"/>
      <c r="G43" s="30"/>
      <c r="H43" s="86"/>
      <c r="I43" s="36"/>
      <c r="J43" s="52"/>
      <c r="M43" s="28"/>
      <c r="N43" s="28"/>
      <c r="O43" s="28"/>
      <c r="P43" s="37"/>
      <c r="Q43" s="28"/>
      <c r="R43" s="28"/>
      <c r="S43" s="28"/>
      <c r="T43" s="28"/>
      <c r="U43" s="28"/>
    </row>
    <row r="44" spans="2:21">
      <c r="C44" s="39"/>
      <c r="D44" s="39"/>
      <c r="E44" s="39"/>
      <c r="F44" s="39"/>
      <c r="G44" s="39"/>
      <c r="H44" s="89"/>
      <c r="I44" s="40"/>
    </row>
    <row r="45" spans="2:21" ht="15" customHeight="1">
      <c r="B45" s="95" t="s">
        <v>44</v>
      </c>
      <c r="C45" s="95"/>
      <c r="D45" s="95"/>
      <c r="E45" s="95"/>
      <c r="F45" s="95"/>
      <c r="G45" s="95"/>
      <c r="H45" s="95"/>
      <c r="I45" s="95"/>
      <c r="J45" s="95"/>
      <c r="K45" s="95"/>
      <c r="L45" s="95"/>
      <c r="M45" s="95"/>
      <c r="N45" s="95"/>
      <c r="O45" s="95"/>
      <c r="P45" s="95"/>
      <c r="Q45" s="95"/>
      <c r="R45" s="95"/>
      <c r="S45" s="95"/>
      <c r="T45" s="95"/>
    </row>
    <row r="46" spans="2:21" ht="25.8" customHeight="1">
      <c r="B46" s="105" t="s">
        <v>50</v>
      </c>
      <c r="C46" s="105"/>
      <c r="D46" s="105"/>
      <c r="E46" s="105"/>
      <c r="F46" s="105"/>
      <c r="G46" s="105"/>
      <c r="H46" s="105"/>
      <c r="I46" s="105"/>
      <c r="J46" s="57"/>
      <c r="K46" s="58"/>
      <c r="L46" s="57"/>
      <c r="M46" s="57"/>
      <c r="N46" s="57"/>
      <c r="O46" s="28"/>
      <c r="P46" s="28"/>
      <c r="Q46" s="28"/>
      <c r="R46" s="28"/>
      <c r="S46" s="28"/>
      <c r="T46" s="28"/>
    </row>
    <row r="47" spans="2:21">
      <c r="B47" s="104" t="s">
        <v>45</v>
      </c>
      <c r="C47" s="104"/>
      <c r="D47" s="104"/>
      <c r="E47" s="104"/>
      <c r="F47" s="104"/>
      <c r="G47" s="104"/>
      <c r="H47" s="104"/>
      <c r="I47" s="59"/>
      <c r="J47" s="57"/>
      <c r="K47" s="58"/>
      <c r="L47" s="57"/>
      <c r="M47" s="59"/>
      <c r="N47" s="59"/>
    </row>
    <row r="48" spans="2:21">
      <c r="B48" s="104" t="s">
        <v>107</v>
      </c>
      <c r="C48" s="104"/>
      <c r="D48" s="104"/>
      <c r="E48" s="59"/>
      <c r="F48" s="59"/>
      <c r="G48" s="59"/>
      <c r="H48" s="58"/>
      <c r="I48" s="59"/>
      <c r="J48" s="57"/>
      <c r="K48" s="58"/>
      <c r="L48" s="57"/>
      <c r="M48" s="59"/>
      <c r="N48" s="59"/>
    </row>
    <row r="49" spans="2:14">
      <c r="B49" s="104" t="s">
        <v>104</v>
      </c>
      <c r="C49" s="104"/>
      <c r="D49" s="104"/>
      <c r="E49" s="104"/>
      <c r="F49" s="104"/>
      <c r="G49" s="104"/>
      <c r="H49" s="104"/>
      <c r="I49" s="104"/>
      <c r="J49" s="104"/>
      <c r="K49" s="58"/>
      <c r="L49" s="57"/>
      <c r="M49" s="59"/>
      <c r="N49" s="59"/>
    </row>
    <row r="50" spans="2:14">
      <c r="B50" s="104" t="s">
        <v>105</v>
      </c>
      <c r="C50" s="104"/>
      <c r="D50" s="104"/>
      <c r="E50" s="104"/>
      <c r="F50" s="59"/>
      <c r="G50" s="59"/>
      <c r="H50" s="58"/>
      <c r="I50" s="59"/>
      <c r="J50" s="57"/>
      <c r="K50" s="58"/>
      <c r="L50" s="57"/>
      <c r="M50" s="59"/>
      <c r="N50" s="59"/>
    </row>
    <row r="51" spans="2:14">
      <c r="B51" s="104" t="s">
        <v>46</v>
      </c>
      <c r="C51" s="104"/>
      <c r="D51" s="104"/>
      <c r="E51" s="104"/>
      <c r="F51" s="59"/>
      <c r="G51" s="59"/>
      <c r="H51" s="58"/>
      <c r="I51" s="59"/>
      <c r="J51" s="57"/>
      <c r="K51" s="58"/>
      <c r="L51" s="57"/>
      <c r="M51" s="59"/>
      <c r="N51" s="59"/>
    </row>
    <row r="52" spans="2:14">
      <c r="B52" s="104" t="s">
        <v>106</v>
      </c>
      <c r="C52" s="104"/>
      <c r="D52" s="104"/>
      <c r="E52" s="59"/>
      <c r="F52" s="59"/>
      <c r="G52" s="59"/>
      <c r="H52" s="58"/>
      <c r="I52" s="59"/>
      <c r="J52" s="57"/>
      <c r="K52" s="58"/>
      <c r="L52" s="57"/>
      <c r="M52" s="59"/>
      <c r="N52" s="59"/>
    </row>
    <row r="53" spans="2:14">
      <c r="B53" s="104" t="s">
        <v>47</v>
      </c>
      <c r="C53" s="104"/>
      <c r="D53" s="104"/>
      <c r="E53" s="104"/>
      <c r="F53" s="104"/>
      <c r="G53" s="104"/>
      <c r="H53" s="104"/>
      <c r="I53" s="104"/>
      <c r="J53" s="104"/>
      <c r="K53" s="104"/>
      <c r="L53" s="104"/>
      <c r="M53" s="59"/>
      <c r="N53" s="59"/>
    </row>
    <row r="54" spans="2:14">
      <c r="B54" s="104" t="s">
        <v>52</v>
      </c>
      <c r="C54" s="104"/>
      <c r="D54" s="104"/>
      <c r="E54" s="104"/>
      <c r="F54" s="104"/>
      <c r="G54" s="104"/>
      <c r="H54" s="104"/>
      <c r="I54" s="104"/>
      <c r="J54" s="104"/>
      <c r="K54" s="104"/>
      <c r="L54" s="104"/>
      <c r="M54" s="104"/>
      <c r="N54" s="104"/>
    </row>
    <row r="55" spans="2:14">
      <c r="B55" s="105" t="s">
        <v>51</v>
      </c>
      <c r="C55" s="105"/>
      <c r="D55" s="105"/>
      <c r="E55" s="105"/>
      <c r="F55" s="59"/>
      <c r="G55" s="59"/>
      <c r="H55" s="58"/>
      <c r="I55" s="59"/>
      <c r="J55" s="57"/>
      <c r="K55" s="58"/>
      <c r="L55" s="57"/>
      <c r="M55" s="59"/>
      <c r="N55" s="59"/>
    </row>
  </sheetData>
  <mergeCells count="42">
    <mergeCell ref="B48:D48"/>
    <mergeCell ref="B49:J49"/>
    <mergeCell ref="B50:E50"/>
    <mergeCell ref="B51:E51"/>
    <mergeCell ref="B52:D52"/>
    <mergeCell ref="B54:N54"/>
    <mergeCell ref="B55:E55"/>
    <mergeCell ref="B53:L53"/>
    <mergeCell ref="U6:V6"/>
    <mergeCell ref="B47:H47"/>
    <mergeCell ref="E40:F40"/>
    <mergeCell ref="E41:F41"/>
    <mergeCell ref="E43:F43"/>
    <mergeCell ref="Q6:T6"/>
    <mergeCell ref="D37:F37"/>
    <mergeCell ref="E38:F38"/>
    <mergeCell ref="B46:I46"/>
    <mergeCell ref="L6:L7"/>
    <mergeCell ref="G6:G7"/>
    <mergeCell ref="H6:H7"/>
    <mergeCell ref="I6:I7"/>
    <mergeCell ref="A1:S1"/>
    <mergeCell ref="A2:S2"/>
    <mergeCell ref="A3:U3"/>
    <mergeCell ref="B33:U34"/>
    <mergeCell ref="B36:U36"/>
    <mergeCell ref="A6:A7"/>
    <mergeCell ref="B6:B7"/>
    <mergeCell ref="C6:C7"/>
    <mergeCell ref="D6:D7"/>
    <mergeCell ref="E6:E7"/>
    <mergeCell ref="M6:M7"/>
    <mergeCell ref="N6:N7"/>
    <mergeCell ref="O6:O7"/>
    <mergeCell ref="P6:P7"/>
    <mergeCell ref="B8:G8"/>
    <mergeCell ref="K6:K7"/>
    <mergeCell ref="J6:J7"/>
    <mergeCell ref="F6:F7"/>
    <mergeCell ref="B45:T45"/>
    <mergeCell ref="E39:F39"/>
    <mergeCell ref="I39:J39"/>
  </mergeCells>
  <phoneticPr fontId="16" type="noConversion"/>
  <pageMargins left="0.7" right="0.7" top="0.75" bottom="0.75" header="0.3" footer="0.3"/>
  <pageSetup paperSize="8"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Rafał Lewandowski</cp:lastModifiedBy>
  <cp:lastPrinted>2023-11-17T12:30:26Z</cp:lastPrinted>
  <dcterms:created xsi:type="dcterms:W3CDTF">2023-11-06T12:14:29Z</dcterms:created>
  <dcterms:modified xsi:type="dcterms:W3CDTF">2025-12-30T08:34:01Z</dcterms:modified>
</cp:coreProperties>
</file>